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D871EEDF-1801-4FE3-95E1-4491FAE52481}" xr6:coauthVersionLast="40" xr6:coauthVersionMax="40" xr10:uidLastSave="{00000000-0000-0000-0000-000000000000}"/>
  <bookViews>
    <workbookView xWindow="0" yWindow="0" windowWidth="25200" windowHeight="11775" xr2:uid="{0DA58ADF-7BF0-4E98-8778-81B36E3A731F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46" i="1" s="1"/>
  <c r="F46" i="1" s="1"/>
  <c r="B46" i="1"/>
  <c r="B43" i="1"/>
  <c r="E43" i="1" s="1"/>
  <c r="F43" i="1" s="1"/>
  <c r="D41" i="1"/>
  <c r="C41" i="1"/>
  <c r="E41" i="1" s="1"/>
  <c r="F41" i="1" s="1"/>
  <c r="B41" i="1"/>
  <c r="D39" i="1"/>
  <c r="E39" i="1" s="1"/>
  <c r="F39" i="1" s="1"/>
  <c r="C39" i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2" i="1"/>
  <c r="D12" i="1"/>
  <c r="C12" i="1"/>
  <c r="B12" i="1"/>
  <c r="B10" i="1"/>
  <c r="B8" i="1" s="1"/>
  <c r="A4" i="1"/>
  <c r="C10" i="1" l="1"/>
  <c r="C8" i="1" s="1"/>
  <c r="F12" i="1"/>
  <c r="F10" i="1" s="1"/>
  <c r="E14" i="1"/>
  <c r="F14" i="1" s="1"/>
  <c r="C27" i="1"/>
  <c r="F29" i="1"/>
  <c r="E31" i="1"/>
  <c r="F31" i="1" s="1"/>
  <c r="F27" i="1" l="1"/>
  <c r="E27" i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<sst xmlns="http://schemas.openxmlformats.org/spreadsheetml/2006/main" count="30" uniqueCount="30">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</sst>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814B9BA4-6A11-4C09-B0FE-C8759557C475}"/>
    <cellStyle name="Normal 2 2" xfId="1" xr:uid="{223E3C5D-558E-4CC5-8802-E03CAFD366E9}"/>
    <cellStyle name="Normal 3 2 2 2 3" xfId="2" xr:uid="{83291F61-1A9B-447B-BA17-E7D504CB4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564341178</v>
          </cell>
        </row>
        <row r="17">
          <cell r="C17">
            <v>15104246</v>
          </cell>
        </row>
        <row r="20">
          <cell r="C20">
            <v>7680128</v>
          </cell>
        </row>
        <row r="23">
          <cell r="C23">
            <v>679510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60092770</v>
          </cell>
        </row>
        <row r="44">
          <cell r="C44">
            <v>100604937</v>
          </cell>
        </row>
        <row r="47">
          <cell r="C47">
            <v>2503380074</v>
          </cell>
        </row>
        <row r="50">
          <cell r="C50">
            <v>1362267635</v>
          </cell>
        </row>
        <row r="53">
          <cell r="C53">
            <v>127968017</v>
          </cell>
        </row>
        <row r="56">
          <cell r="C56">
            <v>-122265219</v>
          </cell>
        </row>
        <row r="59">
          <cell r="C59">
            <v>401996220</v>
          </cell>
        </row>
        <row r="62">
          <cell r="C62">
            <v>0</v>
          </cell>
        </row>
        <row r="65">
          <cell r="C65">
            <v>4319617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1364070</v>
          </cell>
          <cell r="J15">
            <v>233070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272076105</v>
          </cell>
          <cell r="I17">
            <v>9638803257</v>
          </cell>
          <cell r="J17">
            <v>9301517889</v>
          </cell>
        </row>
        <row r="18">
          <cell r="G18">
            <v>180513372</v>
          </cell>
          <cell r="I18">
            <v>7235008118</v>
          </cell>
          <cell r="J18">
            <v>7103541432</v>
          </cell>
        </row>
        <row r="19">
          <cell r="G19">
            <v>109712843</v>
          </cell>
          <cell r="I19">
            <v>1772903341</v>
          </cell>
          <cell r="J19">
            <v>1548290618</v>
          </cell>
        </row>
        <row r="20">
          <cell r="G20">
            <v>1808396</v>
          </cell>
          <cell r="I20">
            <v>538891</v>
          </cell>
          <cell r="J20">
            <v>519859</v>
          </cell>
        </row>
        <row r="21">
          <cell r="G21">
            <v>230462</v>
          </cell>
          <cell r="I21">
            <v>9839</v>
          </cell>
          <cell r="J21">
            <v>240298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14810478</v>
          </cell>
          <cell r="I23">
            <v>506265888</v>
          </cell>
          <cell r="J23">
            <v>422802679</v>
          </cell>
        </row>
        <row r="24">
          <cell r="G24">
            <v>105268</v>
          </cell>
          <cell r="I24">
            <v>5750927</v>
          </cell>
          <cell r="J24">
            <v>5214947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411622</v>
          </cell>
          <cell r="I26">
            <v>3377316</v>
          </cell>
          <cell r="J26">
            <v>3547337</v>
          </cell>
        </row>
        <row r="27">
          <cell r="G27">
            <v>424500</v>
          </cell>
          <cell r="I27">
            <v>0</v>
          </cell>
          <cell r="J27">
            <v>414500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2341335</v>
          </cell>
          <cell r="J29">
            <v>53000</v>
          </cell>
        </row>
        <row r="30">
          <cell r="G30">
            <v>0</v>
          </cell>
          <cell r="I30">
            <v>8720770</v>
          </cell>
          <cell r="J30">
            <v>0</v>
          </cell>
        </row>
        <row r="31">
          <cell r="G31">
            <v>7680128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60092770</v>
          </cell>
          <cell r="I38">
            <v>149397</v>
          </cell>
          <cell r="J38">
            <v>33905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47754630</v>
          </cell>
          <cell r="I40">
            <v>0</v>
          </cell>
          <cell r="J40">
            <v>0</v>
          </cell>
        </row>
        <row r="41">
          <cell r="G41">
            <v>44935882</v>
          </cell>
          <cell r="I41">
            <v>22000</v>
          </cell>
          <cell r="J41">
            <v>56408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266112</v>
          </cell>
          <cell r="I43">
            <v>0</v>
          </cell>
          <cell r="J43">
            <v>0</v>
          </cell>
        </row>
        <row r="44">
          <cell r="G44">
            <v>7724542</v>
          </cell>
          <cell r="I44">
            <v>0</v>
          </cell>
          <cell r="J44">
            <v>0</v>
          </cell>
        </row>
        <row r="45">
          <cell r="G45">
            <v>111850840</v>
          </cell>
          <cell r="I45">
            <v>0</v>
          </cell>
          <cell r="J45">
            <v>0</v>
          </cell>
        </row>
        <row r="46">
          <cell r="G46">
            <v>2037119741</v>
          </cell>
          <cell r="I46">
            <v>20839378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354409493</v>
          </cell>
          <cell r="I49">
            <v>4685379</v>
          </cell>
          <cell r="J49">
            <v>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329657890</v>
          </cell>
          <cell r="I51">
            <v>9784868</v>
          </cell>
          <cell r="J51">
            <v>7020118</v>
          </cell>
        </row>
        <row r="52">
          <cell r="G52">
            <v>51599336</v>
          </cell>
          <cell r="I52">
            <v>3710731</v>
          </cell>
          <cell r="J52">
            <v>3164612</v>
          </cell>
        </row>
        <row r="53">
          <cell r="G53">
            <v>136550297</v>
          </cell>
          <cell r="I53">
            <v>6326013</v>
          </cell>
          <cell r="J53">
            <v>2177771</v>
          </cell>
        </row>
        <row r="54">
          <cell r="G54">
            <v>475433210</v>
          </cell>
          <cell r="I54">
            <v>3331510</v>
          </cell>
          <cell r="J54">
            <v>60683500</v>
          </cell>
        </row>
        <row r="55">
          <cell r="G55">
            <v>62275212</v>
          </cell>
          <cell r="I55">
            <v>0</v>
          </cell>
          <cell r="J55">
            <v>0</v>
          </cell>
        </row>
        <row r="56">
          <cell r="G56">
            <v>304476126</v>
          </cell>
          <cell r="I56">
            <v>3990900</v>
          </cell>
          <cell r="J56">
            <v>3115826</v>
          </cell>
        </row>
        <row r="57">
          <cell r="G57">
            <v>1166477</v>
          </cell>
          <cell r="I57">
            <v>0</v>
          </cell>
          <cell r="J57">
            <v>0</v>
          </cell>
        </row>
        <row r="58">
          <cell r="G58">
            <v>1109087</v>
          </cell>
          <cell r="I58">
            <v>368451</v>
          </cell>
          <cell r="J58">
            <v>10860</v>
          </cell>
        </row>
        <row r="59">
          <cell r="G59">
            <v>51394539</v>
          </cell>
          <cell r="I59">
            <v>0</v>
          </cell>
          <cell r="J59">
            <v>18893</v>
          </cell>
        </row>
        <row r="60">
          <cell r="G60">
            <v>2672</v>
          </cell>
          <cell r="I60">
            <v>0</v>
          </cell>
          <cell r="J60">
            <v>0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75370806</v>
          </cell>
          <cell r="I62">
            <v>0</v>
          </cell>
          <cell r="J62">
            <v>147713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121955435</v>
          </cell>
          <cell r="I64">
            <v>1218980</v>
          </cell>
          <cell r="J64">
            <v>58455</v>
          </cell>
        </row>
        <row r="65">
          <cell r="H65">
            <v>309784</v>
          </cell>
          <cell r="I65">
            <v>836</v>
          </cell>
          <cell r="J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5122803</v>
          </cell>
          <cell r="I70">
            <v>0</v>
          </cell>
          <cell r="J70">
            <v>0</v>
          </cell>
        </row>
        <row r="71">
          <cell r="G71">
            <v>396873417</v>
          </cell>
          <cell r="I71">
            <v>36411132</v>
          </cell>
          <cell r="J71">
            <v>7963986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4319617</v>
          </cell>
          <cell r="I73">
            <v>0</v>
          </cell>
          <cell r="J73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80096754</v>
          </cell>
        </row>
        <row r="71">
          <cell r="F71">
            <v>76229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D304-DB4C-473B-921B-C440C5D0B6E9}">
  <sheetPr>
    <tabColor theme="0" tint="-0.14999847407452621"/>
    <pageSetUpPr fitToPage="1"/>
  </sheetPr>
  <dimension ref="A1:H107"/>
  <sheetViews>
    <sheetView showGridLines="0" tabSelected="1" topLeftCell="A31" workbookViewId="0">
      <selection sqref="A1:I43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5026169113</v>
      </c>
      <c r="C8" s="12">
        <f t="shared" ref="C8:D8" si="0">SUM(C10+C27)</f>
        <v>19266647178</v>
      </c>
      <c r="D8" s="12">
        <f t="shared" si="0"/>
        <v>18551000659</v>
      </c>
      <c r="E8" s="11">
        <f>SUM(E10+E27)</f>
        <v>5741815632</v>
      </c>
      <c r="F8" s="11">
        <f>SUM(E8-B8)</f>
        <v>715646519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587805062</v>
      </c>
      <c r="C10" s="17">
        <f t="shared" ref="C10:F10" si="1">SUM(C12:C24)</f>
        <v>19175731374</v>
      </c>
      <c r="D10" s="17">
        <f t="shared" si="1"/>
        <v>18466472383</v>
      </c>
      <c r="E10" s="16">
        <f t="shared" si="1"/>
        <v>1297064053</v>
      </c>
      <c r="F10" s="16">
        <f t="shared" si="1"/>
        <v>709258991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564341178</v>
      </c>
      <c r="C12" s="20">
        <f>SUM('[2]BALANZA AC.'!I15:I21)+'[2]BALANZA AC.'!G15+'[2]BALANZA AC.'!G16+'[2]BALANZA AC.'!G17+'[2]BALANZA AC.'!G18+'[2]BALANZA AC.'!G19+'[2]BALANZA AC.'!G20+'[2]BALANZA AC.'!G21-'[1]1ESF'!C14</f>
        <v>18648627516</v>
      </c>
      <c r="D12" s="20">
        <f>SUM('[2]BALANZA AC.'!J15:J21)+'[2]AJUSTES DE CONSOLIDACIÓN'!F69</f>
        <v>17954343166</v>
      </c>
      <c r="E12" s="19">
        <f>SUM(B12+C12-D12)</f>
        <v>1258625528</v>
      </c>
      <c r="F12" s="19">
        <f>SUM(E12-B12)</f>
        <v>694284350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15104246</v>
      </c>
      <c r="C14" s="19">
        <f>SUM('[2]BALANZA AC.'!I22:I28)+'[2]BALANZA AC.'!G22+'[2]BALANZA AC.'!G23+'[2]BALANZA AC.'!G24+'[2]BALANZA AC.'!G25+'[2]BALANZA AC.'!G26+'[2]BALANZA AC.'!G27+'[2]BALANZA AC.'!G28-'[1]1ESF'!C17</f>
        <v>516041753</v>
      </c>
      <c r="D14" s="19">
        <f>SUM('[2]BALANZA AC.'!J22:J28)+'[2]AJUSTES DE CONSOLIDACIÓN'!F70</f>
        <v>512076217</v>
      </c>
      <c r="E14" s="19">
        <f>SUM(B14+C14-D14)</f>
        <v>19069782</v>
      </c>
      <c r="F14" s="19">
        <f>SUM(E14-B14)</f>
        <v>3965536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7680128</v>
      </c>
      <c r="C16" s="19">
        <f>SUM('[2]BALANZA AC.'!I29:I33)+'[2]BALANZA AC.'!G29+'[2]BALANZA AC.'!G30+'[2]BALANZA AC.'!G31+'[2]BALANZA AC.'!G32+'[2]BALANZA AC.'!G33-'[1]1ESF'!C20</f>
        <v>11062105</v>
      </c>
      <c r="D16" s="19">
        <f>SUM('[2]BALANZA AC.'!J29:J33)</f>
        <v>53000</v>
      </c>
      <c r="E16" s="19">
        <f>SUM(B16+C16-D16)</f>
        <v>18689233</v>
      </c>
      <c r="F16" s="19">
        <f>SUM(E16-B16)</f>
        <v>11009105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679510</v>
      </c>
      <c r="C18" s="19">
        <f>SUM('[2]BALANZA AC.'!I34)+'[2]BALANZA AC.'!G34-'[1]1ESF'!C23</f>
        <v>0</v>
      </c>
      <c r="D18" s="19">
        <f>SUM('[2]BALANZA AC.'!J34)</f>
        <v>0</v>
      </c>
      <c r="E18" s="19">
        <f>SUM(B18+C18-D18)</f>
        <v>679510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f>SUM('[2]BALANZA AC.'!I35)+'[2]BALANZA AC.'!G35-'[1]1ESF'!C26</f>
        <v>0</v>
      </c>
      <c r="D20" s="19">
        <f>SUM('[2]BALANZA AC.'!J35)</f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SUM(B29:B46)</f>
        <v>4438364051</v>
      </c>
      <c r="C27" s="17">
        <f>SUM(C29:C46)</f>
        <v>90915804</v>
      </c>
      <c r="D27" s="17">
        <f>SUM(D29:D46)</f>
        <v>84528276</v>
      </c>
      <c r="E27" s="16">
        <f>SUM(E29:E46)</f>
        <v>4444751579</v>
      </c>
      <c r="F27" s="16">
        <f>SUM(F29:F46)</f>
        <v>6387528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60092770</v>
      </c>
      <c r="C29" s="19">
        <f>SUM('[2]BALANZA AC.'!I36:I39)+'[2]BALANZA AC.'!G36+'[2]BALANZA AC.'!G37+'[2]BALANZA AC.'!G38+'[2]BALANZA AC.'!G39-'[1]1ESF'!C41</f>
        <v>149397</v>
      </c>
      <c r="D29" s="19">
        <f>SUM('[2]BALANZA AC.'!J36:J39)</f>
        <v>33905</v>
      </c>
      <c r="E29" s="19">
        <f>SUM(B29+C29-D29)</f>
        <v>60208262</v>
      </c>
      <c r="F29" s="19">
        <f>SUM(E29-B29)</f>
        <v>115492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100604937</v>
      </c>
      <c r="C31" s="19">
        <f>SUM('[2]BALANZA AC.'!I40:I44)+'[2]BALANZA AC.'!G40+'[2]BALANZA AC.'!G41+'[2]BALANZA AC.'!G42+'[2]BALANZA AC.'!G43+'[2]BALANZA AC.'!G44-'[1]1ESF'!C44</f>
        <v>98229</v>
      </c>
      <c r="D31" s="19">
        <f>SUM('[2]BALANZA AC.'!J40:J44)+'[2]AJUSTES DE CONSOLIDACIÓN'!F71</f>
        <v>132637</v>
      </c>
      <c r="E31" s="19">
        <f>SUM(B31+C31-D31)</f>
        <v>100570529</v>
      </c>
      <c r="F31" s="19">
        <f>SUM(E31-B31)</f>
        <v>-34408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2503380074</v>
      </c>
      <c r="C33" s="19">
        <f>SUM('[2]BALANZA AC.'!I45:I50)+'[2]BALANZA AC.'!G45+'[2]BALANZA AC.'!G46+'[2]BALANZA AC.'!G47+'[2]BALANZA AC.'!G48+'[2]BALANZA AC.'!G49+'[2]BALANZA AC.'!G50-'[1]1ESF'!C47</f>
        <v>25524757</v>
      </c>
      <c r="D33" s="19">
        <f>SUM('[2]BALANZA AC.'!J45:J50)</f>
        <v>0</v>
      </c>
      <c r="E33" s="19">
        <f>SUM(B33+C33-D33)</f>
        <v>2528904831</v>
      </c>
      <c r="F33" s="19">
        <f>SUM(E33-B33)</f>
        <v>25524757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1362267635</v>
      </c>
      <c r="C35" s="19">
        <f>SUM('[2]BALANZA AC.'!I51:I58)+'[2]BALANZA AC.'!G51+'[2]BALANZA AC.'!G52+'[2]BALANZA AC.'!G53+'[2]BALANZA AC.'!G54+'[2]BALANZA AC.'!G55+'[2]BALANZA AC.'!G56+'[2]BALANZA AC.'!G57+'[2]BALANZA AC.'!G58-'[1]1ESF'!C50</f>
        <v>27512473</v>
      </c>
      <c r="D35" s="19">
        <f>SUM('[2]BALANZA AC.'!J51:J58)</f>
        <v>76172687</v>
      </c>
      <c r="E35" s="19">
        <f>SUM(B35+C35-D35)</f>
        <v>1313607421</v>
      </c>
      <c r="F35" s="19">
        <f>SUM(E35-B35)</f>
        <v>-48660214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127968017</v>
      </c>
      <c r="C37" s="19">
        <f>SUM('[2]BALANZA AC.'!I59:I63)+'[2]BALANZA AC.'!G59+'[2]BALANZA AC.'!G60+'[2]BALANZA AC.'!G61+'[2]BALANZA AC.'!G62+'[2]BALANZA AC.'!G63-'[1]1ESF'!C53</f>
        <v>0</v>
      </c>
      <c r="D37" s="19">
        <f>SUM('[2]BALANZA AC.'!J59:J63)</f>
        <v>166606</v>
      </c>
      <c r="E37" s="19">
        <f>SUM(B37+C37-D37)</f>
        <v>127801411</v>
      </c>
      <c r="F37" s="19">
        <f>SUM(E37-B37)</f>
        <v>-166606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-122265219</v>
      </c>
      <c r="C39" s="19">
        <f>SUM('[2]BALANZA AC.'!I64:I66)</f>
        <v>1219816</v>
      </c>
      <c r="D39" s="19">
        <f>SUM('[2]BALANZA AC.'!J64:J66)+'[2]BALANZA AC.'!H64+'[2]BALANZA AC.'!H65+'[2]BALANZA AC.'!H66+'[1]1ESF'!C56</f>
        <v>58455</v>
      </c>
      <c r="E39" s="19">
        <f>SUM(B39+C39-D39)</f>
        <v>-121103858</v>
      </c>
      <c r="F39" s="19">
        <f>SUM(E39-B39)</f>
        <v>1161361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401996220</v>
      </c>
      <c r="C41" s="19">
        <f>SUM('[2]BALANZA AC.'!I67:I71)+'[2]BALANZA AC.'!G67+'[2]BALANZA AC.'!G68+'[2]BALANZA AC.'!G69+'[2]BALANZA AC.'!G70+'[2]BALANZA AC.'!G71-'[1]1ESF'!C59</f>
        <v>36411132</v>
      </c>
      <c r="D41" s="19">
        <f>SUM('[2]BALANZA AC.'!J67:J71)</f>
        <v>7963986</v>
      </c>
      <c r="E41" s="19">
        <f>SUM(B41+C41-D41)</f>
        <v>430443366</v>
      </c>
      <c r="F41" s="19">
        <f>SUM(E41-B41)</f>
        <v>28447146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3" customHeight="1" x14ac:dyDescent="0.25">
      <c r="A45" s="18"/>
      <c r="B45" s="19"/>
      <c r="C45" s="19"/>
      <c r="D45" s="19"/>
      <c r="E45" s="19"/>
      <c r="F45" s="19"/>
    </row>
    <row r="46" spans="1:6" s="21" customFormat="1" ht="12.95" customHeight="1" x14ac:dyDescent="0.25">
      <c r="A46" s="18" t="s">
        <v>28</v>
      </c>
      <c r="B46" s="19">
        <f>SUM('[1]1ESF'!C65)</f>
        <v>4319617</v>
      </c>
      <c r="C46" s="19">
        <f>SUM('[2]BALANZA AC.'!I72:I73)+'[2]BALANZA AC.'!G72+'[2]BALANZA AC.'!G73-'[1]1ESF'!C65</f>
        <v>0</v>
      </c>
      <c r="D46" s="19">
        <f>SUM('[2]BALANZA AC.'!J72:J73)</f>
        <v>0</v>
      </c>
      <c r="E46" s="19">
        <f>SUM(B46+C46-D46)</f>
        <v>4319617</v>
      </c>
      <c r="F46" s="19">
        <f>SUM(E46-B46)</f>
        <v>0</v>
      </c>
    </row>
    <row r="47" spans="1:6" s="21" customFormat="1" ht="5.25" customHeight="1" x14ac:dyDescent="0.25">
      <c r="A47" s="22"/>
      <c r="B47" s="23"/>
      <c r="C47" s="23"/>
      <c r="D47" s="23"/>
      <c r="E47" s="24"/>
      <c r="F47" s="23"/>
    </row>
    <row r="48" spans="1:6" s="2" customFormat="1" ht="13.5" customHeight="1" x14ac:dyDescent="0.2">
      <c r="A48" s="25" t="s">
        <v>29</v>
      </c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7"/>
      <c r="F53" s="28"/>
    </row>
    <row r="54" spans="1:6" x14ac:dyDescent="0.25">
      <c r="A54" s="26"/>
      <c r="B54" s="26"/>
      <c r="C54" s="26"/>
      <c r="E54" s="29"/>
      <c r="F54" s="28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2024-06-11T18:00:13Z</dcterms:created>
  <dcterms:modified xsi:type="dcterms:W3CDTF">2024-06-11T18:00:14Z</dcterms:modified>
</cp:coreProperties>
</file>