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F81CE52B-656B-4BDA-86EE-5DED72C380E2}" xr6:coauthVersionLast="40" xr6:coauthVersionMax="40" xr10:uidLastSave="{00000000-0000-0000-0000-000000000000}"/>
  <bookViews>
    <workbookView xWindow="0" yWindow="0" windowWidth="25200" windowHeight="11775" xr2:uid="{56DF8D52-A835-4F20-8571-D0FC49A6D5C5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D43" i="1"/>
  <c r="C43" i="1"/>
  <c r="E43" i="1" s="1"/>
  <c r="F43" i="1" s="1"/>
  <c r="B43" i="1"/>
  <c r="E41" i="1"/>
  <c r="F41" i="1" s="1"/>
  <c r="D41" i="1"/>
  <c r="C41" i="1"/>
  <c r="B41" i="1"/>
  <c r="D39" i="1"/>
  <c r="C39" i="1"/>
  <c r="B39" i="1"/>
  <c r="E39" i="1" s="1"/>
  <c r="F39" i="1" s="1"/>
  <c r="D37" i="1"/>
  <c r="C37" i="1"/>
  <c r="E37" i="1" s="1"/>
  <c r="F37" i="1" s="1"/>
  <c r="B37" i="1"/>
  <c r="D35" i="1"/>
  <c r="C35" i="1"/>
  <c r="B35" i="1"/>
  <c r="E35" i="1" s="1"/>
  <c r="F35" i="1" s="1"/>
  <c r="E33" i="1"/>
  <c r="F33" i="1" s="1"/>
  <c r="D33" i="1"/>
  <c r="C33" i="1"/>
  <c r="B33" i="1"/>
  <c r="D31" i="1"/>
  <c r="C31" i="1"/>
  <c r="B31" i="1"/>
  <c r="E31" i="1" s="1"/>
  <c r="F31" i="1" s="1"/>
  <c r="D29" i="1"/>
  <c r="C29" i="1"/>
  <c r="C27" i="1" s="1"/>
  <c r="B29" i="1"/>
  <c r="D27" i="1"/>
  <c r="E24" i="1"/>
  <c r="F24" i="1" s="1"/>
  <c r="D24" i="1"/>
  <c r="C24" i="1"/>
  <c r="B24" i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4" i="1" s="1"/>
  <c r="F14" i="1" s="1"/>
  <c r="E12" i="1"/>
  <c r="D12" i="1"/>
  <c r="C12" i="1"/>
  <c r="C10" i="1" s="1"/>
  <c r="B12" i="1"/>
  <c r="B10" i="1"/>
  <c r="A4" i="1"/>
  <c r="C8" i="1" l="1"/>
  <c r="B8" i="1"/>
  <c r="E10" i="1"/>
  <c r="F12" i="1"/>
  <c r="F10" i="1" s="1"/>
  <c r="B27" i="1"/>
  <c r="E29" i="1"/>
  <c r="F29" i="1" l="1"/>
  <c r="F27" i="1" s="1"/>
  <c r="E27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<sst xmlns="http://schemas.openxmlformats.org/spreadsheetml/2006/main" count="30" uniqueCount="30">
  <si>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</si>
  <si>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Y FIDEICOMISOS NO EMPRESARIALES Y NO FINANCIEROS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</si>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</sst>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F3C5F7C2-175E-4330-B39D-21D376D5C8C0}"/>
    <cellStyle name="Normal 2 2" xfId="1" xr:uid="{2B19EC69-059F-4265-B747-70227068B2B5}"/>
    <cellStyle name="Normal 3 2 2 2 3" xfId="2" xr:uid="{0018429D-C51B-4FA5-B82E-C486F8451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3930992820</v>
          </cell>
        </row>
        <row r="17">
          <cell r="C17">
            <v>66770730</v>
          </cell>
        </row>
        <row r="20">
          <cell r="C20">
            <v>117383758</v>
          </cell>
        </row>
        <row r="23">
          <cell r="C23">
            <v>5934892</v>
          </cell>
        </row>
        <row r="26">
          <cell r="C26">
            <v>113721374</v>
          </cell>
        </row>
        <row r="29">
          <cell r="C29">
            <v>0</v>
          </cell>
        </row>
        <row r="32">
          <cell r="C32">
            <v>511050812</v>
          </cell>
        </row>
        <row r="41">
          <cell r="C41">
            <v>449076669</v>
          </cell>
        </row>
        <row r="44">
          <cell r="C44">
            <v>993842119</v>
          </cell>
        </row>
        <row r="47">
          <cell r="C47">
            <v>26362496500</v>
          </cell>
        </row>
        <row r="50">
          <cell r="C50">
            <v>4346798757</v>
          </cell>
        </row>
        <row r="53">
          <cell r="C53">
            <v>50821261</v>
          </cell>
        </row>
        <row r="56">
          <cell r="C56">
            <v>-957795615</v>
          </cell>
        </row>
        <row r="59">
          <cell r="C59">
            <v>11526115285</v>
          </cell>
        </row>
        <row r="62">
          <cell r="C62">
            <v>0</v>
          </cell>
        </row>
        <row r="65">
          <cell r="C65">
            <v>534475403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3535672</v>
          </cell>
          <cell r="J15">
            <v>3465708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2898315931</v>
          </cell>
          <cell r="I17">
            <v>15267686358</v>
          </cell>
          <cell r="J17">
            <v>13486420818</v>
          </cell>
        </row>
        <row r="18">
          <cell r="G18">
            <v>8035495</v>
          </cell>
          <cell r="I18">
            <v>47756444</v>
          </cell>
          <cell r="J18">
            <v>55750</v>
          </cell>
        </row>
        <row r="19">
          <cell r="G19">
            <v>1014327441</v>
          </cell>
          <cell r="I19">
            <v>8446429121</v>
          </cell>
          <cell r="J19">
            <v>7527258852</v>
          </cell>
        </row>
        <row r="20">
          <cell r="G20">
            <v>10313953</v>
          </cell>
          <cell r="I20">
            <v>64471605</v>
          </cell>
          <cell r="J20">
            <v>63321436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45697033</v>
          </cell>
          <cell r="I23">
            <v>28243877</v>
          </cell>
          <cell r="J23">
            <v>51526988</v>
          </cell>
        </row>
        <row r="24">
          <cell r="G24">
            <v>524263</v>
          </cell>
          <cell r="I24">
            <v>8317838</v>
          </cell>
          <cell r="J24">
            <v>6143493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20549434</v>
          </cell>
          <cell r="I27">
            <v>34142439</v>
          </cell>
          <cell r="J27">
            <v>49295757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0</v>
          </cell>
          <cell r="J29">
            <v>0</v>
          </cell>
        </row>
        <row r="30">
          <cell r="G30">
            <v>1506249</v>
          </cell>
          <cell r="I30">
            <v>0</v>
          </cell>
          <cell r="J30">
            <v>1506249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115877509</v>
          </cell>
          <cell r="I32">
            <v>389514346</v>
          </cell>
          <cell r="J32">
            <v>22364984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5934892</v>
          </cell>
          <cell r="I34">
            <v>136993</v>
          </cell>
          <cell r="J34">
            <v>1668707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113721374</v>
          </cell>
          <cell r="I37">
            <v>35995120</v>
          </cell>
          <cell r="J37">
            <v>7292337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511050812</v>
          </cell>
          <cell r="I39">
            <v>557781403</v>
          </cell>
          <cell r="J39">
            <v>511963013</v>
          </cell>
        </row>
        <row r="40">
          <cell r="G40">
            <v>21</v>
          </cell>
          <cell r="J40">
            <v>0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449076648</v>
          </cell>
          <cell r="I42">
            <v>118647357</v>
          </cell>
          <cell r="J42">
            <v>47636399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117066090</v>
          </cell>
          <cell r="I44">
            <v>0</v>
          </cell>
          <cell r="J44">
            <v>0</v>
          </cell>
        </row>
        <row r="45">
          <cell r="G45">
            <v>122021915</v>
          </cell>
          <cell r="I45">
            <v>795444</v>
          </cell>
          <cell r="J45">
            <v>24665872</v>
          </cell>
        </row>
        <row r="46">
          <cell r="G46">
            <v>72511</v>
          </cell>
          <cell r="I46">
            <v>0</v>
          </cell>
          <cell r="J46">
            <v>0</v>
          </cell>
        </row>
        <row r="47">
          <cell r="G47">
            <v>746551585</v>
          </cell>
          <cell r="I47">
            <v>2997</v>
          </cell>
          <cell r="J47">
            <v>67836</v>
          </cell>
        </row>
        <row r="48">
          <cell r="G48">
            <v>8130018</v>
          </cell>
          <cell r="I48">
            <v>0</v>
          </cell>
          <cell r="J48">
            <v>0</v>
          </cell>
        </row>
        <row r="49">
          <cell r="G49">
            <v>2421706706</v>
          </cell>
          <cell r="I49">
            <v>0</v>
          </cell>
          <cell r="J49">
            <v>0</v>
          </cell>
        </row>
        <row r="50">
          <cell r="G50">
            <v>5506199800</v>
          </cell>
          <cell r="I50">
            <v>0</v>
          </cell>
          <cell r="J50">
            <v>1712950</v>
          </cell>
        </row>
        <row r="51">
          <cell r="G51">
            <v>255837</v>
          </cell>
          <cell r="I51">
            <v>0</v>
          </cell>
          <cell r="J51">
            <v>0</v>
          </cell>
        </row>
        <row r="52">
          <cell r="G52">
            <v>4835201062</v>
          </cell>
          <cell r="I52">
            <v>0</v>
          </cell>
          <cell r="J52">
            <v>605648441</v>
          </cell>
        </row>
        <row r="53">
          <cell r="G53">
            <v>12193853001</v>
          </cell>
          <cell r="I53">
            <v>73895760</v>
          </cell>
          <cell r="J53">
            <v>29245840</v>
          </cell>
        </row>
        <row r="54">
          <cell r="G54">
            <v>1405280094</v>
          </cell>
          <cell r="I54">
            <v>0</v>
          </cell>
          <cell r="J54">
            <v>0</v>
          </cell>
        </row>
        <row r="55">
          <cell r="G55">
            <v>801598752</v>
          </cell>
          <cell r="I55">
            <v>24880173</v>
          </cell>
          <cell r="J55">
            <v>7217174</v>
          </cell>
        </row>
        <row r="56">
          <cell r="G56">
            <v>265208949</v>
          </cell>
          <cell r="I56">
            <v>151474</v>
          </cell>
          <cell r="J56">
            <v>2475449</v>
          </cell>
        </row>
        <row r="57">
          <cell r="G57">
            <v>1944517542</v>
          </cell>
          <cell r="I57">
            <v>0</v>
          </cell>
          <cell r="J57">
            <v>5823096</v>
          </cell>
        </row>
        <row r="58">
          <cell r="G58">
            <v>682627282</v>
          </cell>
          <cell r="I58">
            <v>410760</v>
          </cell>
          <cell r="J58">
            <v>2418273</v>
          </cell>
        </row>
        <row r="59">
          <cell r="G59">
            <v>2247191</v>
          </cell>
          <cell r="I59">
            <v>0</v>
          </cell>
          <cell r="J59">
            <v>0</v>
          </cell>
        </row>
        <row r="60">
          <cell r="G60">
            <v>625906629</v>
          </cell>
          <cell r="I60">
            <v>440230</v>
          </cell>
          <cell r="J60">
            <v>7788000</v>
          </cell>
        </row>
        <row r="61">
          <cell r="G61">
            <v>24641884</v>
          </cell>
          <cell r="I61">
            <v>0</v>
          </cell>
          <cell r="J61">
            <v>0</v>
          </cell>
        </row>
        <row r="62">
          <cell r="G62">
            <v>50528</v>
          </cell>
          <cell r="I62">
            <v>0</v>
          </cell>
          <cell r="J62">
            <v>0</v>
          </cell>
        </row>
        <row r="63">
          <cell r="G63">
            <v>26938460</v>
          </cell>
          <cell r="I63">
            <v>3233268</v>
          </cell>
          <cell r="J63">
            <v>5129045</v>
          </cell>
        </row>
        <row r="64">
          <cell r="G64">
            <v>1043431</v>
          </cell>
          <cell r="I64">
            <v>0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22829128</v>
          </cell>
          <cell r="I66">
            <v>0</v>
          </cell>
          <cell r="J66">
            <v>2563880</v>
          </cell>
        </row>
        <row r="67">
          <cell r="G67">
            <v>10242</v>
          </cell>
          <cell r="I67">
            <v>0</v>
          </cell>
          <cell r="J67">
            <v>0</v>
          </cell>
        </row>
        <row r="68">
          <cell r="H68">
            <v>129632404</v>
          </cell>
          <cell r="I68">
            <v>0</v>
          </cell>
          <cell r="J68">
            <v>0</v>
          </cell>
        </row>
        <row r="69">
          <cell r="H69">
            <v>0</v>
          </cell>
          <cell r="I69">
            <v>0</v>
          </cell>
          <cell r="J69">
            <v>0</v>
          </cell>
        </row>
        <row r="70">
          <cell r="H70">
            <v>826640939</v>
          </cell>
          <cell r="I70">
            <v>1298022</v>
          </cell>
          <cell r="J70">
            <v>464944</v>
          </cell>
        </row>
        <row r="71">
          <cell r="H71">
            <v>1522272</v>
          </cell>
          <cell r="I71">
            <v>0</v>
          </cell>
          <cell r="J71">
            <v>0</v>
          </cell>
        </row>
        <row r="72">
          <cell r="G72">
            <v>1767507</v>
          </cell>
          <cell r="I72">
            <v>0</v>
          </cell>
          <cell r="J72">
            <v>0</v>
          </cell>
        </row>
        <row r="73">
          <cell r="G73">
            <v>0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257607311</v>
          </cell>
          <cell r="I75">
            <v>0</v>
          </cell>
          <cell r="J75">
            <v>0</v>
          </cell>
        </row>
        <row r="76">
          <cell r="I76">
            <v>0</v>
          </cell>
          <cell r="J76">
            <v>0</v>
          </cell>
        </row>
        <row r="77">
          <cell r="G77">
            <v>11266740467</v>
          </cell>
          <cell r="I77">
            <v>73907926</v>
          </cell>
          <cell r="J77">
            <v>43397719</v>
          </cell>
        </row>
        <row r="78">
          <cell r="G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534475403</v>
          </cell>
          <cell r="I80">
            <v>2189939</v>
          </cell>
          <cell r="J80">
            <v>114038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B82D-2744-4911-AC90-3503FFD5FAFE}">
  <sheetPr>
    <tabColor theme="0" tint="-0.14999847407452621"/>
    <pageSetUpPr fitToPage="1"/>
  </sheetPr>
  <dimension ref="A1:H106"/>
  <sheetViews>
    <sheetView showGridLines="0" tabSelected="1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MARZO DE 2024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48051684765</v>
      </c>
      <c r="C8" s="12">
        <f>SUM(C10+C27)</f>
        <v>25183864566</v>
      </c>
      <c r="D8" s="12">
        <f>SUM(D10+D27)</f>
        <v>22518653048</v>
      </c>
      <c r="E8" s="11">
        <f>SUM(E10+E27)</f>
        <v>50716896283</v>
      </c>
      <c r="F8" s="11">
        <f>SUM(E8-B8)</f>
        <v>2665211518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4745854386</v>
      </c>
      <c r="C10" s="17">
        <f>SUM(C12:C24)</f>
        <v>24884011216</v>
      </c>
      <c r="D10" s="17">
        <f>SUM(D12:D24)</f>
        <v>21732284092</v>
      </c>
      <c r="E10" s="16">
        <f>SUM(E12:E24)</f>
        <v>7897581510</v>
      </c>
      <c r="F10" s="16">
        <f>SUM(F12:F24)</f>
        <v>3151727124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3930992820</v>
      </c>
      <c r="C12" s="20">
        <f>SUM('[2]BALANZA AC.'!I15:I21)+'[2]BALANZA AC.'!G15+'[2]BALANZA AC.'!G16+'[2]BALANZA AC.'!G17+'[2]BALANZA AC.'!G18+'[2]BALANZA AC.'!G19+'[2]BALANZA AC.'!G20+'[2]BALANZA AC.'!G21-'[1]1ESF'!C14</f>
        <v>23829879200</v>
      </c>
      <c r="D12" s="20">
        <f>SUM('[2]BALANZA AC.'!J15:J21)+'[2]AJUSTES DE CONSOLIDACIÓN'!F69</f>
        <v>21080522564</v>
      </c>
      <c r="E12" s="19">
        <f>SUM(B12+C12-D12)</f>
        <v>6680349456</v>
      </c>
      <c r="F12" s="19">
        <f>SUM(E12-B12)</f>
        <v>2749356636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66770730</v>
      </c>
      <c r="C14" s="19">
        <f>SUM('[2]BALANZA AC.'!I22:I28)+'[2]BALANZA AC.'!G22+'[2]BALANZA AC.'!G23+'[2]BALANZA AC.'!G24+'[2]BALANZA AC.'!G25+'[2]BALANZA AC.'!G26+'[2]BALANZA AC.'!G27+'[2]BALANZA AC.'!G28-'[1]1ESF'!C17</f>
        <v>70704154</v>
      </c>
      <c r="D14" s="19">
        <f>SUM('[2]BALANZA AC.'!J22:J28)+'[2]AJUSTES DE CONSOLIDACIÓN'!F70</f>
        <v>106966238</v>
      </c>
      <c r="E14" s="19">
        <f>SUM(B14+C14-D14)</f>
        <v>30508646</v>
      </c>
      <c r="F14" s="19">
        <f>SUM(E14-B14)</f>
        <v>-36262084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117383758</v>
      </c>
      <c r="C16" s="19">
        <f>SUM('[2]BALANZA AC.'!I29:I33)+'[2]BALANZA AC.'!G29+'[2]BALANZA AC.'!G30+'[2]BALANZA AC.'!G31+'[2]BALANZA AC.'!G32+'[2]BALANZA AC.'!G33-'[1]1ESF'!C20</f>
        <v>389514346</v>
      </c>
      <c r="D16" s="19">
        <f>SUM('[2]BALANZA AC.'!J29:J33)</f>
        <v>23871233</v>
      </c>
      <c r="E16" s="19">
        <f>SUM(B16+C16-D16)</f>
        <v>483026871</v>
      </c>
      <c r="F16" s="19">
        <f>SUM(E16-B16)</f>
        <v>365643113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5934892</v>
      </c>
      <c r="C18" s="19">
        <f>SUM('[2]BALANZA AC.'!I34:I36)+'[2]BALANZA AC.'!G34+'[2]BALANZA AC.'!G35+'[2]BALANZA AC.'!G36-'[1]1ESF'!C23</f>
        <v>136993</v>
      </c>
      <c r="D18" s="19">
        <f>SUM('[2]BALANZA AC.'!J34:J36)</f>
        <v>1668707</v>
      </c>
      <c r="E18" s="19">
        <f>SUM(B18+C18-D18)</f>
        <v>4403178</v>
      </c>
      <c r="F18" s="19">
        <f>SUM(E18-B18)</f>
        <v>-1531714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113721374</v>
      </c>
      <c r="C20" s="19">
        <f>SUM('[2]BALANZA AC.'!I37)+'[2]BALANZA AC.'!G37-'[1]1ESF'!C26</f>
        <v>35995120</v>
      </c>
      <c r="D20" s="19">
        <f>SUM('[2]BALANZA AC.'!J37)</f>
        <v>7292337</v>
      </c>
      <c r="E20" s="19">
        <f>SUM(B20+C20-D20)</f>
        <v>142424157</v>
      </c>
      <c r="F20" s="19">
        <f>SUM(E20-B20)</f>
        <v>28702783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511050812</v>
      </c>
      <c r="C24" s="19">
        <f>SUM('[2]BALANZA AC.'!I38:I39)+'[2]BALANZA AC.'!G38+'[2]BALANZA AC.'!G39-'[1]1ESF'!C32</f>
        <v>557781403</v>
      </c>
      <c r="D24" s="19">
        <f>SUM('[2]BALANZA AC.'!J38:J39)</f>
        <v>511963013</v>
      </c>
      <c r="E24" s="19">
        <f>SUM(B24+C24-D24)</f>
        <v>556869202</v>
      </c>
      <c r="F24" s="19">
        <f>SUM(E24-B24)</f>
        <v>45818390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43305830379</v>
      </c>
      <c r="C27" s="17">
        <f>SUM(C29:C45)</f>
        <v>299853350</v>
      </c>
      <c r="D27" s="17">
        <f>SUM(D29:D45)</f>
        <v>786368956</v>
      </c>
      <c r="E27" s="16">
        <f>SUM(E29:E45)</f>
        <v>42819314773</v>
      </c>
      <c r="F27" s="16">
        <f>SUM(F29:F45)</f>
        <v>-486515606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449076669</v>
      </c>
      <c r="C29" s="19">
        <f>SUM('[2]BALANZA AC.'!I40:I43)+'[2]BALANZA AC.'!G40+'[2]BALANZA AC.'!G41+'[2]BALANZA AC.'!G42+'[2]BALANZA AC.'!G43-'[1]1ESF'!C41</f>
        <v>118647357</v>
      </c>
      <c r="D29" s="19">
        <f>SUM('[2]BALANZA AC.'!J40:J43)</f>
        <v>47636399</v>
      </c>
      <c r="E29" s="19">
        <f>SUM(B29+C29-D29)</f>
        <v>520087627</v>
      </c>
      <c r="F29" s="19">
        <f>SUM(E29-B29)</f>
        <v>71010958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993842119</v>
      </c>
      <c r="C31" s="19">
        <f>SUM('[2]BALANZA AC.'!I44:I48)+'[2]BALANZA AC.'!G44+'[2]BALANZA AC.'!G45+'[2]BALANZA AC.'!G46+'[2]BALANZA AC.'!G47+'[2]BALANZA AC.'!G48-'[1]1ESF'!C44</f>
        <v>798441</v>
      </c>
      <c r="D31" s="19">
        <f>SUM('[2]BALANZA AC.'!J44:J48)+'[2]AJUSTES DE CONSOLIDACIÓN'!F71</f>
        <v>24733708</v>
      </c>
      <c r="E31" s="19">
        <f>SUM(B31+C31-D31)</f>
        <v>969906852</v>
      </c>
      <c r="F31" s="19">
        <f>SUM(E31-B31)</f>
        <v>-23935267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26362496500</v>
      </c>
      <c r="C33" s="19">
        <f>SUM('[2]BALANZA AC.'!I49:I54)+'[2]BALANZA AC.'!G49+'[2]BALANZA AC.'!G50+'[2]BALANZA AC.'!G51+'[2]BALANZA AC.'!G52+'[2]BALANZA AC.'!G53+'[2]BALANZA AC.'!G54-'[1]1ESF'!C47</f>
        <v>73895760</v>
      </c>
      <c r="D33" s="19">
        <f>SUM('[2]BALANZA AC.'!J49:J54)</f>
        <v>636607231</v>
      </c>
      <c r="E33" s="19">
        <f>SUM(B33+C33-D33)</f>
        <v>25799785029</v>
      </c>
      <c r="F33" s="19">
        <f>SUM(E33-B33)</f>
        <v>-562711471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4346798757</v>
      </c>
      <c r="C35" s="19">
        <f>SUM('[2]BALANZA AC.'!I55:I62)+'[2]BALANZA AC.'!G55+'[2]BALANZA AC.'!G56+'[2]BALANZA AC.'!G57+'[2]BALANZA AC.'!G58+'[2]BALANZA AC.'!G59+'[2]BALANZA AC.'!G60+'[2]BALANZA AC.'!G61+'[2]BALANZA AC.'!G62-'[1]1ESF'!C50</f>
        <v>25882637</v>
      </c>
      <c r="D35" s="19">
        <f>SUM('[2]BALANZA AC.'!J55:J62)</f>
        <v>25721992</v>
      </c>
      <c r="E35" s="19">
        <f>SUM(B35+C35-D35)</f>
        <v>4346959402</v>
      </c>
      <c r="F35" s="19">
        <f>SUM(E35-B35)</f>
        <v>160645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50821261</v>
      </c>
      <c r="C37" s="19">
        <f>SUM('[2]BALANZA AC.'!I63:I67)+'[2]BALANZA AC.'!G63+'[2]BALANZA AC.'!G64+'[2]BALANZA AC.'!G65+'[2]BALANZA AC.'!G66+'[2]BALANZA AC.'!G67-'[1]1ESF'!C53</f>
        <v>3233268</v>
      </c>
      <c r="D37" s="19">
        <f>SUM('[2]BALANZA AC.'!J63:J67)</f>
        <v>7692925</v>
      </c>
      <c r="E37" s="19">
        <f>SUM(B37+C37-D37)</f>
        <v>46361604</v>
      </c>
      <c r="F37" s="19">
        <f>SUM(E37-B37)</f>
        <v>-4459657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-957795615</v>
      </c>
      <c r="C39" s="19">
        <f>SUM('[2]BALANZA AC.'!I68:I71)</f>
        <v>1298022</v>
      </c>
      <c r="D39" s="19">
        <f>SUM('[2]BALANZA AC.'!J68:J71)+'[2]BALANZA AC.'!H68+'[2]BALANZA AC.'!H69+'[2]BALANZA AC.'!H70+'[2]BALANZA AC.'!H71+'[1]1ESF'!C56</f>
        <v>464944</v>
      </c>
      <c r="E39" s="19">
        <f>SUM(B39+C39-D39)</f>
        <v>-956962537</v>
      </c>
      <c r="F39" s="19">
        <f>SUM(E39-B39)</f>
        <v>833078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11526115285</v>
      </c>
      <c r="C41" s="19">
        <f>SUM('[2]BALANZA AC.'!I72:I77)+'[2]BALANZA AC.'!G72+'[2]BALANZA AC.'!G73+'[2]BALANZA AC.'!G74+'[2]BALANZA AC.'!G75+'[2]BALANZA AC.'!G77-'[1]1ESF'!C59</f>
        <v>73907926</v>
      </c>
      <c r="D41" s="19">
        <f>SUM('[2]BALANZA AC.'!J72:J77)</f>
        <v>43397719</v>
      </c>
      <c r="E41" s="19">
        <f>SUM(B41+C41-D41)</f>
        <v>11556625492</v>
      </c>
      <c r="F41" s="19">
        <f>SUM(E41-B41)</f>
        <v>30510207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f>SUM('[2]BALANZA AC.'!I78)+'[2]BALANZA AC.'!G78-'[1]1ESF'!C62</f>
        <v>0</v>
      </c>
      <c r="D43" s="19">
        <f>SUM('[2]BALANZA AC.'!J78)</f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534475403</v>
      </c>
      <c r="C45" s="19">
        <f>SUM('[2]BALANZA AC.'!I79:I80)+'[2]BALANZA AC.'!G79+'[2]BALANZA AC.'!G80-'[1]1ESF'!C65</f>
        <v>2189939</v>
      </c>
      <c r="D45" s="19">
        <f>SUM('[2]BALANZA AC.'!J79:J80)</f>
        <v>114038</v>
      </c>
      <c r="E45" s="19">
        <f>SUM(B45+C45-D45)</f>
        <v>536551304</v>
      </c>
      <c r="F45" s="19">
        <f>SUM(E45-B45)</f>
        <v>2075901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9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2024-06-11T18:57:54Z</dcterms:created>
  <dcterms:modified xsi:type="dcterms:W3CDTF">2024-06-11T18:57:55Z</dcterms:modified>
</cp:coreProperties>
</file>