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8E9616A8-C3CE-47F0-A49F-06FF9B0510F9}" xr6:coauthVersionLast="40" xr6:coauthVersionMax="40" xr10:uidLastSave="{00000000-0000-0000-0000-000000000000}"/>
  <bookViews>
    <workbookView xWindow="0" yWindow="0" windowWidth="25200" windowHeight="11775" xr2:uid="{E0CB6457-65E0-4D18-B67C-0D08D964797A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E45" i="1" s="1"/>
  <c r="F45" i="1" s="1"/>
  <c r="B45" i="1"/>
  <c r="B43" i="1"/>
  <c r="E43" i="1" s="1"/>
  <c r="F43" i="1" s="1"/>
  <c r="D41" i="1"/>
  <c r="C41" i="1"/>
  <c r="E41" i="1" s="1"/>
  <c r="F41" i="1" s="1"/>
  <c r="B41" i="1"/>
  <c r="D39" i="1"/>
  <c r="E39" i="1" s="1"/>
  <c r="F39" i="1" s="1"/>
  <c r="C39" i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2" i="1"/>
  <c r="D12" i="1"/>
  <c r="C12" i="1"/>
  <c r="B12" i="1"/>
  <c r="B10" i="1"/>
  <c r="B8" i="1" s="1"/>
  <c r="A4" i="1"/>
  <c r="C10" i="1" l="1"/>
  <c r="C8" i="1" s="1"/>
  <c r="F12" i="1"/>
  <c r="F10" i="1" s="1"/>
  <c r="E14" i="1"/>
  <c r="F14" i="1" s="1"/>
  <c r="C27" i="1"/>
  <c r="F29" i="1"/>
  <c r="E31" i="1"/>
  <c r="F31" i="1" s="1"/>
  <c r="F27" i="1" l="1"/>
  <c r="E27" i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<sst xmlns="http://schemas.openxmlformats.org/spreadsheetml/2006/main" count="30" uniqueCount="30">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</sst>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B2F3EE02-B4DB-4455-A1ED-1E532D5BCA0B}"/>
    <cellStyle name="Normal 2 2" xfId="1" xr:uid="{0FF06545-4DDE-4319-B9EF-378627F691D2}"/>
    <cellStyle name="Normal 3 2 2 2 3" xfId="2" xr:uid="{F4AA0A5C-37E9-41CE-9CF6-2890F0B8F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Tomo%203/NOTAS%20(P.LEGISLATIVO)%20DI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32715346</v>
          </cell>
        </row>
        <row r="17">
          <cell r="C17">
            <v>107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6295729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5417097</v>
          </cell>
        </row>
        <row r="47">
          <cell r="C47">
            <v>0</v>
          </cell>
        </row>
        <row r="50">
          <cell r="C50">
            <v>46138824</v>
          </cell>
        </row>
        <row r="53">
          <cell r="C53">
            <v>5331465</v>
          </cell>
        </row>
        <row r="56">
          <cell r="C56">
            <v>-17324852</v>
          </cell>
        </row>
        <row r="59">
          <cell r="C59">
            <v>80367188</v>
          </cell>
        </row>
        <row r="62">
          <cell r="C62">
            <v>0</v>
          </cell>
        </row>
        <row r="65">
          <cell r="C65">
            <v>409969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  <row r="15">
          <cell r="G15">
            <v>0</v>
          </cell>
          <cell r="I15">
            <v>266939</v>
          </cell>
          <cell r="J15">
            <v>266939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6904945</v>
          </cell>
          <cell r="I17">
            <v>652690157</v>
          </cell>
          <cell r="J17">
            <v>651465725</v>
          </cell>
        </row>
        <row r="18">
          <cell r="G18">
            <v>0</v>
          </cell>
          <cell r="I18">
            <v>0</v>
          </cell>
          <cell r="J18">
            <v>0</v>
          </cell>
        </row>
        <row r="19">
          <cell r="G19">
            <v>25074856</v>
          </cell>
          <cell r="I19">
            <v>649815167</v>
          </cell>
          <cell r="J19">
            <v>660572842</v>
          </cell>
        </row>
        <row r="20">
          <cell r="G20">
            <v>735545</v>
          </cell>
          <cell r="I20">
            <v>1</v>
          </cell>
          <cell r="J20">
            <v>24130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107</v>
          </cell>
          <cell r="I23">
            <v>0</v>
          </cell>
          <cell r="J23">
            <v>107</v>
          </cell>
        </row>
        <row r="24">
          <cell r="G24">
            <v>0</v>
          </cell>
          <cell r="I24">
            <v>10110632</v>
          </cell>
          <cell r="J24">
            <v>10110632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0</v>
          </cell>
          <cell r="J29">
            <v>0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0</v>
          </cell>
          <cell r="J32">
            <v>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6295729</v>
          </cell>
          <cell r="I35">
            <v>4272124</v>
          </cell>
          <cell r="J35">
            <v>6778088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1943</v>
          </cell>
          <cell r="I40">
            <v>0</v>
          </cell>
          <cell r="J40">
            <v>1943</v>
          </cell>
        </row>
        <row r="41">
          <cell r="G41">
            <v>5415154</v>
          </cell>
          <cell r="I41">
            <v>846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0</v>
          </cell>
          <cell r="I45">
            <v>0</v>
          </cell>
          <cell r="J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25532126</v>
          </cell>
          <cell r="I51">
            <v>8068518</v>
          </cell>
          <cell r="J51">
            <v>15066217</v>
          </cell>
        </row>
        <row r="52">
          <cell r="G52">
            <v>2625099</v>
          </cell>
          <cell r="I52">
            <v>59254</v>
          </cell>
          <cell r="J52">
            <v>208069</v>
          </cell>
        </row>
        <row r="53">
          <cell r="G53">
            <v>0</v>
          </cell>
          <cell r="I53">
            <v>12288</v>
          </cell>
          <cell r="J53">
            <v>12288</v>
          </cell>
        </row>
        <row r="54">
          <cell r="G54">
            <v>9930514</v>
          </cell>
          <cell r="I54">
            <v>1515900</v>
          </cell>
          <cell r="J54">
            <v>600000</v>
          </cell>
        </row>
        <row r="55">
          <cell r="G55">
            <v>12737</v>
          </cell>
          <cell r="I55">
            <v>0</v>
          </cell>
          <cell r="J55">
            <v>0</v>
          </cell>
        </row>
        <row r="56">
          <cell r="G56">
            <v>6448073</v>
          </cell>
          <cell r="I56">
            <v>60758</v>
          </cell>
          <cell r="J56">
            <v>234820</v>
          </cell>
        </row>
        <row r="57">
          <cell r="G57">
            <v>1590275</v>
          </cell>
          <cell r="I57">
            <v>0</v>
          </cell>
          <cell r="J57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594393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0</v>
          </cell>
          <cell r="I61">
            <v>0</v>
          </cell>
          <cell r="J61">
            <v>0</v>
          </cell>
        </row>
        <row r="62">
          <cell r="G62">
            <v>4737072</v>
          </cell>
          <cell r="I62">
            <v>0</v>
          </cell>
          <cell r="J62">
            <v>3280236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H64">
            <v>14071385</v>
          </cell>
          <cell r="I64">
            <v>24036400</v>
          </cell>
          <cell r="J64">
            <v>18860353</v>
          </cell>
        </row>
        <row r="65">
          <cell r="H65">
            <v>3253467</v>
          </cell>
          <cell r="I65">
            <v>4580660</v>
          </cell>
          <cell r="J65">
            <v>2217964</v>
          </cell>
        </row>
        <row r="66">
          <cell r="G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1903598</v>
          </cell>
          <cell r="I69">
            <v>0</v>
          </cell>
          <cell r="J69">
            <v>0</v>
          </cell>
        </row>
        <row r="70">
          <cell r="G70">
            <v>78463590</v>
          </cell>
          <cell r="I70">
            <v>23164</v>
          </cell>
          <cell r="J70">
            <v>42860808</v>
          </cell>
        </row>
        <row r="71">
          <cell r="G71">
            <v>0</v>
          </cell>
          <cell r="I71">
            <v>0</v>
          </cell>
          <cell r="J71">
            <v>0</v>
          </cell>
        </row>
        <row r="72">
          <cell r="G72">
            <v>409969</v>
          </cell>
          <cell r="I72">
            <v>0</v>
          </cell>
          <cell r="J72">
            <v>0</v>
          </cell>
        </row>
      </sheetData>
      <sheetData sheetId="1">
        <row r="12">
          <cell r="N12">
            <v>1128149</v>
          </cell>
        </row>
      </sheetData>
      <sheetData sheetId="2">
        <row r="11">
          <cell r="J11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>
        <row r="5">
          <cell r="A5" t="str">
            <v>AL 31 DE DICIEMBRE DE 2023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078F-D67F-4474-850A-065F527E1E20}">
  <sheetPr>
    <tabColor theme="0" tint="-0.14999847407452621"/>
    <pageSetUpPr fitToPage="1"/>
  </sheetPr>
  <dimension ref="A1:H106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159350873</v>
      </c>
      <c r="C8" s="12">
        <f t="shared" ref="C8:E8" si="0">SUM(C10+C27)</f>
        <v>1355512808</v>
      </c>
      <c r="D8" s="12">
        <f t="shared" si="0"/>
        <v>1412561161</v>
      </c>
      <c r="E8" s="11">
        <f t="shared" si="0"/>
        <v>102302520</v>
      </c>
      <c r="F8" s="11">
        <f>SUM(E8-B8)</f>
        <v>-57048353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39011182</v>
      </c>
      <c r="C10" s="17">
        <f t="shared" ref="C10:F10" si="1">SUM(C12:C24)</f>
        <v>1317155020</v>
      </c>
      <c r="D10" s="17">
        <f t="shared" si="1"/>
        <v>1329218463</v>
      </c>
      <c r="E10" s="16">
        <f t="shared" si="1"/>
        <v>26947739</v>
      </c>
      <c r="F10" s="16">
        <f t="shared" si="1"/>
        <v>-12063443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32715346</v>
      </c>
      <c r="C12" s="20">
        <f>SUM('[2]BALANZA AC.'!I15:I21)+'[2]BALANZA AC.'!G15+'[2]BALANZA AC.'!G16+'[2]BALANZA AC.'!G17+'[2]BALANZA AC.'!G18+'[2]BALANZA AC.'!G19+'[2]BALANZA AC.'!G20+'[2]BALANZA AC.'!G21-'[1]1ESF'!C14</f>
        <v>1302772264</v>
      </c>
      <c r="D12" s="20">
        <f>SUM('[2]BALANZA AC.'!J15:J21)+'[2]AJUSTES DE CONSOLIDACIÓN'!F69</f>
        <v>1312329636</v>
      </c>
      <c r="E12" s="19">
        <f>SUM(B12+C12-D12)</f>
        <v>23157974</v>
      </c>
      <c r="F12" s="19">
        <f>SUM(E12-B12)</f>
        <v>-9557372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107</v>
      </c>
      <c r="C14" s="19">
        <f>SUM('[2]BALANZA AC.'!I22:I28)+'[2]BALANZA AC.'!G22+'[2]BALANZA AC.'!G23+'[2]BALANZA AC.'!G24+'[2]BALANZA AC.'!G25+'[2]BALANZA AC.'!G26+'[2]BALANZA AC.'!G27+'[2]BALANZA AC.'!G28-'[1]1ESF'!C17</f>
        <v>10110632</v>
      </c>
      <c r="D14" s="19">
        <f>SUM('[2]BALANZA AC.'!J22:J28)+'[2]AJUSTES DE CONSOLIDACIÓN'!F70</f>
        <v>10110739</v>
      </c>
      <c r="E14" s="19">
        <f>SUM(B14+C14-D14)</f>
        <v>0</v>
      </c>
      <c r="F14" s="19">
        <f>SUM(E14-B14)</f>
        <v>-107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f>SUM('[2]BALANZA AC.'!I29:I33)+'[2]BALANZA AC.'!G29+'[2]BALANZA AC.'!G30+'[2]BALANZA AC.'!G31+'[2]BALANZA AC.'!G32+'[2]BALANZA AC.'!G33-'[1]1ESF'!C20</f>
        <v>0</v>
      </c>
      <c r="D16" s="19">
        <f>SUM('[2]BALANZA AC.'!J29:J33)</f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f>SUM('[2]BALANZA AC.'!I34)+'[2]BALANZA AC.'!G34-'[1]1ESF'!C23</f>
        <v>0</v>
      </c>
      <c r="D18" s="19">
        <f>SUM('[2]BALANZA AC.'!J34)</f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6295729</v>
      </c>
      <c r="C20" s="19">
        <f>SUM('[2]BALANZA AC.'!I35)+'[2]BALANZA AC.'!G35-'[1]1ESF'!C26</f>
        <v>4272124</v>
      </c>
      <c r="D20" s="19">
        <f>SUM('[2]BALANZA AC.'!J35)</f>
        <v>6778088</v>
      </c>
      <c r="E20" s="19">
        <f>SUM(B20+C20-D20)</f>
        <v>3789765</v>
      </c>
      <c r="F20" s="19">
        <f>SUM(E20-B20)</f>
        <v>-2505964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120339691</v>
      </c>
      <c r="C27" s="17">
        <f>SUM(C29:C45)</f>
        <v>38357788</v>
      </c>
      <c r="D27" s="17">
        <f>SUM(D29:D45)</f>
        <v>83342698</v>
      </c>
      <c r="E27" s="16">
        <f>SUM(E29:E45)</f>
        <v>75354781</v>
      </c>
      <c r="F27" s="16">
        <f>SUM(F29:F45)</f>
        <v>-44984910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f>SUM('[2]BALANZA AC.'!I36:I39)+'[2]BALANZA AC.'!G36+'[2]BALANZA AC.'!G37+'[2]BALANZA AC.'!G38+'[2]BALANZA AC.'!G39-'[1]1ESF'!C41</f>
        <v>0</v>
      </c>
      <c r="D29" s="19">
        <f>SUM('[2]BALANZA AC.'!J36:J39)</f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5417097</v>
      </c>
      <c r="C31" s="19">
        <f>SUM('[2]BALANZA AC.'!I40:I44)+'[2]BALANZA AC.'!G40+'[2]BALANZA AC.'!G41+'[2]BALANZA AC.'!G42+'[2]BALANZA AC.'!G43+'[2]BALANZA AC.'!G44-'[1]1ESF'!C44</f>
        <v>846</v>
      </c>
      <c r="D31" s="19">
        <f>SUM('[2]BALANZA AC.'!J40:J44)+'[2]AJUSTES DE CONSOLIDACIÓN'!F71</f>
        <v>1943</v>
      </c>
      <c r="E31" s="19">
        <f>SUM(B31+C31-D31)</f>
        <v>5416000</v>
      </c>
      <c r="F31" s="19">
        <f>SUM(E31-B31)</f>
        <v>-1097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0</v>
      </c>
      <c r="C33" s="19">
        <f>SUM('[2]BALANZA AC.'!I45:I50)+'[2]BALANZA AC.'!G45+'[2]BALANZA AC.'!G46+'[2]BALANZA AC.'!G47+'[2]BALANZA AC.'!G48+'[2]BALANZA AC.'!G49+'[2]BALANZA AC.'!G50-'[1]1ESF'!C47</f>
        <v>0</v>
      </c>
      <c r="D33" s="19">
        <f>SUM('[2]BALANZA AC.'!J45:J50)</f>
        <v>0</v>
      </c>
      <c r="E33" s="19">
        <f>SUM(B33+C33-D33)</f>
        <v>0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46138824</v>
      </c>
      <c r="C35" s="19">
        <f>SUM('[2]BALANZA AC.'!I51:I58)+'[2]BALANZA AC.'!G51+'[2]BALANZA AC.'!G52+'[2]BALANZA AC.'!G53+'[2]BALANZA AC.'!G54+'[2]BALANZA AC.'!G55+'[2]BALANZA AC.'!G56+'[2]BALANZA AC.'!G57+'[2]BALANZA AC.'!G58-'[1]1ESF'!C50</f>
        <v>9716718</v>
      </c>
      <c r="D35" s="19">
        <f>SUM('[2]BALANZA AC.'!J51:J58)</f>
        <v>16121394</v>
      </c>
      <c r="E35" s="19">
        <f>SUM(B35+C35-D35)</f>
        <v>39734148</v>
      </c>
      <c r="F35" s="19">
        <f>SUM(E35-B35)</f>
        <v>-6404676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5331465</v>
      </c>
      <c r="C37" s="19">
        <f>SUM('[2]BALANZA AC.'!I59:I63)+'[2]BALANZA AC.'!G59+'[2]BALANZA AC.'!G60+'[2]BALANZA AC.'!G61+'[2]BALANZA AC.'!G62+'[2]BALANZA AC.'!G63-'[1]1ESF'!C53</f>
        <v>0</v>
      </c>
      <c r="D37" s="19">
        <f>SUM('[2]BALANZA AC.'!J59:J63)</f>
        <v>3280236</v>
      </c>
      <c r="E37" s="19">
        <f>SUM(B37+C37-D37)</f>
        <v>2051229</v>
      </c>
      <c r="F37" s="19">
        <f>SUM(E37-B37)</f>
        <v>-3280236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-17324852</v>
      </c>
      <c r="C39" s="19">
        <f>SUM('[2]BALANZA AC.'!I64:I65)</f>
        <v>28617060</v>
      </c>
      <c r="D39" s="19">
        <f>SUM('[2]BALANZA AC.'!J64:J65)+'[2]BALANZA AC.'!H64+'[2]BALANZA AC.'!H65+'[1]1ESF'!C56</f>
        <v>21078317</v>
      </c>
      <c r="E39" s="19">
        <f>SUM(B39+C39-D39)</f>
        <v>-9786109</v>
      </c>
      <c r="F39" s="19">
        <f>SUM(E39-B39)</f>
        <v>7538743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80367188</v>
      </c>
      <c r="C41" s="19">
        <f>SUM('[2]BALANZA AC.'!I66:I70)+'[2]BALANZA AC.'!G66+'[2]BALANZA AC.'!G67+'[2]BALANZA AC.'!G68+'[2]BALANZA AC.'!G69+'[2]BALANZA AC.'!G70-'[1]1ESF'!C59</f>
        <v>23164</v>
      </c>
      <c r="D41" s="19">
        <f>SUM('[2]BALANZA AC.'!J66:J70)</f>
        <v>42860808</v>
      </c>
      <c r="E41" s="19">
        <f>SUM(B41+C41-D41)</f>
        <v>37529544</v>
      </c>
      <c r="F41" s="19">
        <f>SUM(E41-B41)</f>
        <v>-42837644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409969</v>
      </c>
      <c r="C45" s="19">
        <f>SUM('[2]BALANZA AC.'!I71:I72)+'[2]BALANZA AC.'!G71+'[2]BALANZA AC.'!G72-'[1]1ESF'!C65</f>
        <v>0</v>
      </c>
      <c r="D45" s="19">
        <f>SUM('[2]BALANZA AC.'!J71:J72)</f>
        <v>0</v>
      </c>
      <c r="E45" s="19">
        <f>SUM(B45+C45-D45)</f>
        <v>409969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2024-04-09T18:24:04Z</dcterms:created>
  <dcterms:modified xsi:type="dcterms:W3CDTF">2024-04-09T18:24:05Z</dcterms:modified>
</cp:coreProperties>
</file>