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C9C51BEB-3C81-40B6-89D0-34E72EDD9C67}" xr6:coauthVersionLast="40" xr6:coauthVersionMax="40" xr10:uidLastSave="{00000000-0000-0000-0000-000000000000}"/>
  <bookViews>
    <workbookView xWindow="0" yWindow="0" windowWidth="25200" windowHeight="11775" xr2:uid="{6C6BA62C-60D6-4A42-9E55-76D8B5641291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D43" i="1"/>
  <c r="C43" i="1"/>
  <c r="E43" i="1" s="1"/>
  <c r="F43" i="1" s="1"/>
  <c r="B43" i="1"/>
  <c r="E41" i="1"/>
  <c r="F41" i="1" s="1"/>
  <c r="D41" i="1"/>
  <c r="C41" i="1"/>
  <c r="B41" i="1"/>
  <c r="D39" i="1"/>
  <c r="C39" i="1"/>
  <c r="B39" i="1"/>
  <c r="E39" i="1" s="1"/>
  <c r="F39" i="1" s="1"/>
  <c r="D37" i="1"/>
  <c r="C37" i="1"/>
  <c r="E37" i="1" s="1"/>
  <c r="F37" i="1" s="1"/>
  <c r="B37" i="1"/>
  <c r="D35" i="1"/>
  <c r="C35" i="1"/>
  <c r="B35" i="1"/>
  <c r="E35" i="1" s="1"/>
  <c r="F35" i="1" s="1"/>
  <c r="E33" i="1"/>
  <c r="F33" i="1" s="1"/>
  <c r="D33" i="1"/>
  <c r="C33" i="1"/>
  <c r="B33" i="1"/>
  <c r="D31" i="1"/>
  <c r="C31" i="1"/>
  <c r="B31" i="1"/>
  <c r="E31" i="1" s="1"/>
  <c r="F31" i="1" s="1"/>
  <c r="D29" i="1"/>
  <c r="C29" i="1"/>
  <c r="C27" i="1" s="1"/>
  <c r="B29" i="1"/>
  <c r="D27" i="1"/>
  <c r="E24" i="1"/>
  <c r="F24" i="1" s="1"/>
  <c r="D24" i="1"/>
  <c r="C24" i="1"/>
  <c r="B24" i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D10" i="1" s="1"/>
  <c r="D8" i="1" s="1"/>
  <c r="C14" i="1"/>
  <c r="B14" i="1"/>
  <c r="E14" i="1" s="1"/>
  <c r="F14" i="1" s="1"/>
  <c r="E12" i="1"/>
  <c r="D12" i="1"/>
  <c r="C12" i="1"/>
  <c r="C10" i="1" s="1"/>
  <c r="C8" i="1" s="1"/>
  <c r="B12" i="1"/>
  <c r="B10" i="1"/>
  <c r="A4" i="1"/>
  <c r="E10" i="1" l="1"/>
  <c r="F12" i="1"/>
  <c r="F10" i="1" s="1"/>
  <c r="B27" i="1"/>
  <c r="B8" i="1" s="1"/>
  <c r="E29" i="1"/>
  <c r="F29" i="1" l="1"/>
  <c r="F27" i="1" s="1"/>
  <c r="E27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<sst xmlns="http://schemas.openxmlformats.org/spreadsheetml/2006/main" count="30" uniqueCount="30">
  <si>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</si>
  <si>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Y FIDEICOMISOS NO EMPRESARIALES Y NO FINANCIEROS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</si>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</sst>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BBA534F9-C409-4D4A-AA4A-075A6790CA9F}"/>
    <cellStyle name="Normal 2 2" xfId="1" xr:uid="{A723A34B-F464-480C-8851-2FAAB11945C9}"/>
    <cellStyle name="Normal 3 2 2 2 3" xfId="2" xr:uid="{C911C60A-980B-480E-B1A1-FF1E66B4A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1/ARCH.%20VINCULADOS%20(ENTIDADES1)%20Dic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5308399116</v>
          </cell>
        </row>
        <row r="17">
          <cell r="C17">
            <v>32496736</v>
          </cell>
        </row>
        <row r="20">
          <cell r="C20">
            <v>1104995</v>
          </cell>
        </row>
        <row r="23">
          <cell r="C23">
            <v>5890549</v>
          </cell>
        </row>
        <row r="26">
          <cell r="C26">
            <v>39676426</v>
          </cell>
        </row>
        <row r="29">
          <cell r="C29">
            <v>0</v>
          </cell>
        </row>
        <row r="32">
          <cell r="C32">
            <v>433353941</v>
          </cell>
        </row>
        <row r="41">
          <cell r="C41">
            <v>543242078</v>
          </cell>
        </row>
        <row r="44">
          <cell r="C44">
            <v>1321148679</v>
          </cell>
        </row>
        <row r="47">
          <cell r="C47">
            <v>24598671517</v>
          </cell>
        </row>
        <row r="50">
          <cell r="C50">
            <v>3591860560</v>
          </cell>
        </row>
        <row r="53">
          <cell r="C53">
            <v>46333030</v>
          </cell>
        </row>
        <row r="56">
          <cell r="C56">
            <v>-911172546</v>
          </cell>
        </row>
        <row r="59">
          <cell r="C59">
            <v>12428027367</v>
          </cell>
        </row>
        <row r="62">
          <cell r="C62">
            <v>0</v>
          </cell>
        </row>
        <row r="65">
          <cell r="C65">
            <v>479778966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  <row r="15">
          <cell r="G15">
            <v>0</v>
          </cell>
          <cell r="I15">
            <v>23784983</v>
          </cell>
          <cell r="J15">
            <v>23784983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4351054765</v>
          </cell>
          <cell r="I17">
            <v>110384516537</v>
          </cell>
          <cell r="J17">
            <v>111837255371</v>
          </cell>
        </row>
        <row r="18">
          <cell r="G18">
            <v>8028602</v>
          </cell>
          <cell r="I18">
            <v>21925506</v>
          </cell>
          <cell r="J18">
            <v>21918613</v>
          </cell>
        </row>
        <row r="19">
          <cell r="G19">
            <v>943032443</v>
          </cell>
          <cell r="I19">
            <v>54261473890</v>
          </cell>
          <cell r="J19">
            <v>54190178892</v>
          </cell>
        </row>
        <row r="20">
          <cell r="G20">
            <v>6283306</v>
          </cell>
          <cell r="I20">
            <v>206294826</v>
          </cell>
          <cell r="J20">
            <v>202264179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18453916</v>
          </cell>
          <cell r="I23">
            <v>374626208</v>
          </cell>
          <cell r="J23">
            <v>347383091</v>
          </cell>
        </row>
        <row r="24">
          <cell r="G24">
            <v>1378408</v>
          </cell>
          <cell r="I24">
            <v>138148250</v>
          </cell>
          <cell r="J24">
            <v>139002395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12664412</v>
          </cell>
          <cell r="I27">
            <v>134788473</v>
          </cell>
          <cell r="J27">
            <v>126903451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8599282</v>
          </cell>
          <cell r="J29">
            <v>8599282</v>
          </cell>
        </row>
        <row r="30">
          <cell r="G30">
            <v>1104995</v>
          </cell>
          <cell r="I30">
            <v>37487796</v>
          </cell>
          <cell r="J30">
            <v>37086542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0</v>
          </cell>
          <cell r="I32">
            <v>1265828686</v>
          </cell>
          <cell r="J32">
            <v>1149951177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5890549</v>
          </cell>
          <cell r="I34">
            <v>9056223</v>
          </cell>
          <cell r="J34">
            <v>9011880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39676426</v>
          </cell>
          <cell r="I37">
            <v>163066374</v>
          </cell>
          <cell r="J37">
            <v>89021426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433353941</v>
          </cell>
          <cell r="I39">
            <v>615342822</v>
          </cell>
          <cell r="J39">
            <v>537645951</v>
          </cell>
        </row>
        <row r="40">
          <cell r="G40">
            <v>981219</v>
          </cell>
          <cell r="I40">
            <v>340846</v>
          </cell>
          <cell r="J40">
            <v>1322044</v>
          </cell>
        </row>
        <row r="41">
          <cell r="G41">
            <v>0</v>
          </cell>
          <cell r="I41">
            <v>0</v>
          </cell>
          <cell r="J41">
            <v>0</v>
          </cell>
        </row>
        <row r="42">
          <cell r="G42">
            <v>542260859</v>
          </cell>
          <cell r="I42">
            <v>749940217</v>
          </cell>
          <cell r="J42">
            <v>843124428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443863885</v>
          </cell>
          <cell r="I44">
            <v>647487</v>
          </cell>
          <cell r="J44">
            <v>327445282</v>
          </cell>
        </row>
        <row r="45">
          <cell r="G45">
            <v>119053336</v>
          </cell>
          <cell r="I45">
            <v>25773903</v>
          </cell>
          <cell r="J45">
            <v>22805324</v>
          </cell>
        </row>
        <row r="46">
          <cell r="G46">
            <v>72511</v>
          </cell>
          <cell r="I46">
            <v>0</v>
          </cell>
          <cell r="J46">
            <v>0</v>
          </cell>
        </row>
        <row r="47">
          <cell r="G47">
            <v>750028929</v>
          </cell>
          <cell r="I47">
            <v>1407710</v>
          </cell>
          <cell r="J47">
            <v>4885054</v>
          </cell>
        </row>
        <row r="48">
          <cell r="G48">
            <v>8130018</v>
          </cell>
          <cell r="I48">
            <v>0</v>
          </cell>
          <cell r="J48">
            <v>0</v>
          </cell>
        </row>
        <row r="49">
          <cell r="G49">
            <v>2431027077</v>
          </cell>
          <cell r="I49">
            <v>17327463</v>
          </cell>
          <cell r="J49">
            <v>26647834</v>
          </cell>
        </row>
        <row r="50">
          <cell r="G50">
            <v>5390772502</v>
          </cell>
          <cell r="I50">
            <v>157509962</v>
          </cell>
          <cell r="J50">
            <v>42082664</v>
          </cell>
        </row>
        <row r="51">
          <cell r="G51">
            <v>255837</v>
          </cell>
          <cell r="I51">
            <v>0</v>
          </cell>
          <cell r="J51">
            <v>0</v>
          </cell>
        </row>
        <row r="52">
          <cell r="G52">
            <v>3854885648</v>
          </cell>
          <cell r="I52">
            <v>3493164081</v>
          </cell>
          <cell r="J52">
            <v>2512848667</v>
          </cell>
        </row>
        <row r="53">
          <cell r="G53">
            <v>11516450359</v>
          </cell>
          <cell r="I53">
            <v>1343484137</v>
          </cell>
          <cell r="J53">
            <v>666081495</v>
          </cell>
        </row>
        <row r="54">
          <cell r="G54">
            <v>1405280094</v>
          </cell>
          <cell r="I54">
            <v>0</v>
          </cell>
          <cell r="J54">
            <v>0</v>
          </cell>
        </row>
        <row r="55">
          <cell r="G55">
            <v>656326106</v>
          </cell>
          <cell r="I55">
            <v>264440238</v>
          </cell>
          <cell r="J55">
            <v>119167592</v>
          </cell>
        </row>
        <row r="56">
          <cell r="G56">
            <v>246304242</v>
          </cell>
          <cell r="I56">
            <v>36181006</v>
          </cell>
          <cell r="J56">
            <v>17276299</v>
          </cell>
        </row>
        <row r="57">
          <cell r="G57">
            <v>1566478130</v>
          </cell>
          <cell r="I57">
            <v>387121640</v>
          </cell>
          <cell r="J57">
            <v>9082228</v>
          </cell>
        </row>
        <row r="58">
          <cell r="G58">
            <v>508067452</v>
          </cell>
          <cell r="I58">
            <v>199224602</v>
          </cell>
          <cell r="J58">
            <v>24664772</v>
          </cell>
        </row>
        <row r="59">
          <cell r="G59">
            <v>2247191</v>
          </cell>
          <cell r="I59">
            <v>0</v>
          </cell>
          <cell r="J59">
            <v>0</v>
          </cell>
        </row>
        <row r="60">
          <cell r="G60">
            <v>587942957</v>
          </cell>
          <cell r="I60">
            <v>87503359</v>
          </cell>
          <cell r="J60">
            <v>49539687</v>
          </cell>
        </row>
        <row r="61">
          <cell r="G61">
            <v>24460228</v>
          </cell>
          <cell r="I61">
            <v>767206</v>
          </cell>
          <cell r="J61">
            <v>585550</v>
          </cell>
        </row>
        <row r="62">
          <cell r="G62">
            <v>34254</v>
          </cell>
          <cell r="I62">
            <v>32548</v>
          </cell>
          <cell r="J62">
            <v>16274</v>
          </cell>
        </row>
        <row r="63">
          <cell r="G63">
            <v>23926967</v>
          </cell>
          <cell r="I63">
            <v>6730691</v>
          </cell>
          <cell r="J63">
            <v>3719198</v>
          </cell>
        </row>
        <row r="64">
          <cell r="G64">
            <v>1043431</v>
          </cell>
          <cell r="I64">
            <v>0</v>
          </cell>
          <cell r="J64">
            <v>0</v>
          </cell>
        </row>
        <row r="65">
          <cell r="G65">
            <v>0</v>
          </cell>
          <cell r="I65">
            <v>0</v>
          </cell>
          <cell r="J65">
            <v>0</v>
          </cell>
        </row>
        <row r="66">
          <cell r="G66">
            <v>21352390</v>
          </cell>
          <cell r="I66">
            <v>1997190</v>
          </cell>
          <cell r="J66">
            <v>520452</v>
          </cell>
        </row>
        <row r="67">
          <cell r="G67">
            <v>10242</v>
          </cell>
          <cell r="I67">
            <v>0</v>
          </cell>
          <cell r="J67">
            <v>0</v>
          </cell>
        </row>
        <row r="68">
          <cell r="H68">
            <v>115048207</v>
          </cell>
          <cell r="I68">
            <v>0</v>
          </cell>
          <cell r="J68">
            <v>14584197</v>
          </cell>
        </row>
        <row r="69">
          <cell r="H69">
            <v>0</v>
          </cell>
          <cell r="I69">
            <v>0</v>
          </cell>
          <cell r="J69">
            <v>0</v>
          </cell>
        </row>
        <row r="70">
          <cell r="H70">
            <v>794677610</v>
          </cell>
          <cell r="I70">
            <v>49263247</v>
          </cell>
          <cell r="J70">
            <v>81226576</v>
          </cell>
        </row>
        <row r="71">
          <cell r="H71">
            <v>1446729</v>
          </cell>
          <cell r="I71">
            <v>12673</v>
          </cell>
          <cell r="J71">
            <v>88216</v>
          </cell>
        </row>
        <row r="72">
          <cell r="G72">
            <v>1767507</v>
          </cell>
          <cell r="I72">
            <v>0</v>
          </cell>
          <cell r="J72">
            <v>0</v>
          </cell>
        </row>
        <row r="73">
          <cell r="G73">
            <v>0</v>
          </cell>
          <cell r="I73">
            <v>0</v>
          </cell>
          <cell r="J73">
            <v>0</v>
          </cell>
        </row>
        <row r="74">
          <cell r="G74">
            <v>0</v>
          </cell>
          <cell r="I74">
            <v>0</v>
          </cell>
          <cell r="J74">
            <v>0</v>
          </cell>
        </row>
        <row r="75">
          <cell r="G75">
            <v>264492113</v>
          </cell>
          <cell r="I75">
            <v>0</v>
          </cell>
          <cell r="J75">
            <v>6884802</v>
          </cell>
        </row>
        <row r="76">
          <cell r="I76">
            <v>0</v>
          </cell>
          <cell r="J76">
            <v>0</v>
          </cell>
        </row>
        <row r="77">
          <cell r="G77">
            <v>12161767747</v>
          </cell>
          <cell r="I77">
            <v>2879308594</v>
          </cell>
          <cell r="J77">
            <v>3774335874</v>
          </cell>
        </row>
        <row r="78">
          <cell r="G78">
            <v>0</v>
          </cell>
          <cell r="I78">
            <v>0</v>
          </cell>
          <cell r="J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</row>
        <row r="80">
          <cell r="G80">
            <v>479778966</v>
          </cell>
          <cell r="I80">
            <v>56304201</v>
          </cell>
          <cell r="J80">
            <v>1607764</v>
          </cell>
        </row>
      </sheetData>
      <sheetData sheetId="1">
        <row r="12">
          <cell r="N12">
            <v>236613170</v>
          </cell>
        </row>
      </sheetData>
      <sheetData sheetId="2">
        <row r="11">
          <cell r="J11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B677-E0AB-4E41-98A1-A577B8858235}">
  <sheetPr>
    <tabColor theme="0" tint="-0.14999847407452621"/>
    <pageSetUpPr fitToPage="1"/>
  </sheetPr>
  <dimension ref="A1:H106"/>
  <sheetViews>
    <sheetView showGridLines="0" tabSelected="1" workbookViewId="0">
      <selection sqref="A1:L2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DICIEMBRE DE 2023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47918811414</v>
      </c>
      <c r="C8" s="12">
        <f t="shared" ref="C8:E8" si="0">SUM(C10+C27)</f>
        <v>177403422857</v>
      </c>
      <c r="D8" s="12">
        <f t="shared" si="0"/>
        <v>177270549506</v>
      </c>
      <c r="E8" s="11">
        <f t="shared" si="0"/>
        <v>48051684765</v>
      </c>
      <c r="F8" s="11">
        <f>SUM(E8-B8)</f>
        <v>132873351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5820921763</v>
      </c>
      <c r="C10" s="17">
        <f t="shared" ref="C10:F10" si="1">SUM(C12:C24)</f>
        <v>167644939856</v>
      </c>
      <c r="D10" s="17">
        <f t="shared" si="1"/>
        <v>168720007233</v>
      </c>
      <c r="E10" s="16">
        <f t="shared" si="1"/>
        <v>4745854386</v>
      </c>
      <c r="F10" s="16">
        <f t="shared" si="1"/>
        <v>-1075067377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5308399116</v>
      </c>
      <c r="C12" s="20">
        <f>SUM('[2]BALANZA AC.'!I15:I21)+'[2]BALANZA AC.'!G15+'[2]BALANZA AC.'!G16+'[2]BALANZA AC.'!G17+'[2]BALANZA AC.'!G18+'[2]BALANZA AC.'!G19+'[2]BALANZA AC.'!G20+'[2]BALANZA AC.'!G21-'[1]1ESF'!C14</f>
        <v>164897995742</v>
      </c>
      <c r="D12" s="20">
        <f>SUM('[2]BALANZA AC.'!J15:J21)+'[2]AJUSTES DE CONSOLIDACIÓN'!F69</f>
        <v>166275402038</v>
      </c>
      <c r="E12" s="19">
        <f>SUM(B12+C12-D12)</f>
        <v>3930992820</v>
      </c>
      <c r="F12" s="19">
        <f>SUM(E12-B12)</f>
        <v>-1377406296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32496736</v>
      </c>
      <c r="C14" s="19">
        <f>SUM('[2]BALANZA AC.'!I22:I28)+'[2]BALANZA AC.'!G22+'[2]BALANZA AC.'!G23+'[2]BALANZA AC.'!G24+'[2]BALANZA AC.'!G25+'[2]BALANZA AC.'!G26+'[2]BALANZA AC.'!G27+'[2]BALANZA AC.'!G28-'[1]1ESF'!C17</f>
        <v>647562931</v>
      </c>
      <c r="D14" s="19">
        <f>SUM('[2]BALANZA AC.'!J22:J28)+'[2]AJUSTES DE CONSOLIDACIÓN'!F70</f>
        <v>613288937</v>
      </c>
      <c r="E14" s="19">
        <f>SUM(B14+C14-D14)</f>
        <v>66770730</v>
      </c>
      <c r="F14" s="19">
        <f>SUM(E14-B14)</f>
        <v>34273994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1104995</v>
      </c>
      <c r="C16" s="19">
        <f>SUM('[2]BALANZA AC.'!I29:I33)+'[2]BALANZA AC.'!G29+'[2]BALANZA AC.'!G30+'[2]BALANZA AC.'!G31+'[2]BALANZA AC.'!G32+'[2]BALANZA AC.'!G33-'[1]1ESF'!C20</f>
        <v>1311915764</v>
      </c>
      <c r="D16" s="19">
        <f>SUM('[2]BALANZA AC.'!J29:J33)</f>
        <v>1195637001</v>
      </c>
      <c r="E16" s="19">
        <f>SUM(B16+C16-D16)</f>
        <v>117383758</v>
      </c>
      <c r="F16" s="19">
        <f>SUM(E16-B16)</f>
        <v>116278763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5890549</v>
      </c>
      <c r="C18" s="19">
        <f>SUM('[2]BALANZA AC.'!I34:I36)+'[2]BALANZA AC.'!G34+'[2]BALANZA AC.'!G35+'[2]BALANZA AC.'!G36-'[1]1ESF'!C23</f>
        <v>9056223</v>
      </c>
      <c r="D18" s="19">
        <f>SUM('[2]BALANZA AC.'!J34:J36)</f>
        <v>9011880</v>
      </c>
      <c r="E18" s="19">
        <f>SUM(B18+C18-D18)</f>
        <v>5934892</v>
      </c>
      <c r="F18" s="19">
        <f>SUM(E18-B18)</f>
        <v>44343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39676426</v>
      </c>
      <c r="C20" s="19">
        <f>SUM('[2]BALANZA AC.'!I37)+'[2]BALANZA AC.'!G37-'[1]1ESF'!C26</f>
        <v>163066374</v>
      </c>
      <c r="D20" s="19">
        <f>SUM('[2]BALANZA AC.'!J37)</f>
        <v>89021426</v>
      </c>
      <c r="E20" s="19">
        <f>SUM(B20+C20-D20)</f>
        <v>113721374</v>
      </c>
      <c r="F20" s="19">
        <f>SUM(E20-B20)</f>
        <v>74044948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433353941</v>
      </c>
      <c r="C24" s="19">
        <f>SUM('[2]BALANZA AC.'!I38:I39)+'[2]BALANZA AC.'!G38+'[2]BALANZA AC.'!G39-'[1]1ESF'!C32</f>
        <v>615342822</v>
      </c>
      <c r="D24" s="19">
        <f>SUM('[2]BALANZA AC.'!J38:J39)</f>
        <v>537645951</v>
      </c>
      <c r="E24" s="19">
        <f>SUM(B24+C24-D24)</f>
        <v>511050812</v>
      </c>
      <c r="F24" s="19">
        <f>SUM(E24-B24)</f>
        <v>77696871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42097889651</v>
      </c>
      <c r="C27" s="17">
        <f>SUM(C29:C45)</f>
        <v>9758483001</v>
      </c>
      <c r="D27" s="17">
        <f>SUM(D29:D45)</f>
        <v>8550542273</v>
      </c>
      <c r="E27" s="16">
        <f>SUM(E29:E45)</f>
        <v>43305830379</v>
      </c>
      <c r="F27" s="16">
        <f>SUM(F29:F45)</f>
        <v>1207940728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543242078</v>
      </c>
      <c r="C29" s="19">
        <f>SUM('[2]BALANZA AC.'!I40:I43)+'[2]BALANZA AC.'!G40+'[2]BALANZA AC.'!G41+'[2]BALANZA AC.'!G42+'[2]BALANZA AC.'!G43-'[1]1ESF'!C41</f>
        <v>750281063</v>
      </c>
      <c r="D29" s="19">
        <f>SUM('[2]BALANZA AC.'!J40:J43)</f>
        <v>844446472</v>
      </c>
      <c r="E29" s="19">
        <f>SUM(B29+C29-D29)</f>
        <v>449076669</v>
      </c>
      <c r="F29" s="19">
        <f>SUM(E29-B29)</f>
        <v>-94165409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1321148679</v>
      </c>
      <c r="C31" s="19">
        <f>SUM('[2]BALANZA AC.'!I44:I48)+'[2]BALANZA AC.'!G44+'[2]BALANZA AC.'!G45+'[2]BALANZA AC.'!G46+'[2]BALANZA AC.'!G47+'[2]BALANZA AC.'!G48-'[1]1ESF'!C44</f>
        <v>27829100</v>
      </c>
      <c r="D31" s="19">
        <f>SUM('[2]BALANZA AC.'!J44:J48)+'[2]AJUSTES DE CONSOLIDACIÓN'!F71</f>
        <v>355135660</v>
      </c>
      <c r="E31" s="19">
        <f>SUM(B31+C31-D31)</f>
        <v>993842119</v>
      </c>
      <c r="F31" s="19">
        <f>SUM(E31-B31)</f>
        <v>-327306560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24598671517</v>
      </c>
      <c r="C33" s="19">
        <f>SUM('[2]BALANZA AC.'!I49:I54)+'[2]BALANZA AC.'!G49+'[2]BALANZA AC.'!G50+'[2]BALANZA AC.'!G51+'[2]BALANZA AC.'!G52+'[2]BALANZA AC.'!G53+'[2]BALANZA AC.'!G54-'[1]1ESF'!C47</f>
        <v>5011485643</v>
      </c>
      <c r="D33" s="19">
        <f>SUM('[2]BALANZA AC.'!J49:J54)</f>
        <v>3247660660</v>
      </c>
      <c r="E33" s="19">
        <f>SUM(B33+C33-D33)</f>
        <v>26362496500</v>
      </c>
      <c r="F33" s="19">
        <f>SUM(E33-B33)</f>
        <v>1763824983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3591860560</v>
      </c>
      <c r="C35" s="19">
        <f>SUM('[2]BALANZA AC.'!I55:I62)+'[2]BALANZA AC.'!G55+'[2]BALANZA AC.'!G56+'[2]BALANZA AC.'!G57+'[2]BALANZA AC.'!G58+'[2]BALANZA AC.'!G59+'[2]BALANZA AC.'!G60+'[2]BALANZA AC.'!G61+'[2]BALANZA AC.'!G62-'[1]1ESF'!C50</f>
        <v>975270599</v>
      </c>
      <c r="D35" s="19">
        <f>SUM('[2]BALANZA AC.'!J55:J62)</f>
        <v>220332402</v>
      </c>
      <c r="E35" s="19">
        <f>SUM(B35+C35-D35)</f>
        <v>4346798757</v>
      </c>
      <c r="F35" s="19">
        <f>SUM(E35-B35)</f>
        <v>754938197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46333030</v>
      </c>
      <c r="C37" s="19">
        <f>SUM('[2]BALANZA AC.'!I63:I67)+'[2]BALANZA AC.'!G63+'[2]BALANZA AC.'!G64+'[2]BALANZA AC.'!G65+'[2]BALANZA AC.'!G66+'[2]BALANZA AC.'!G67-'[1]1ESF'!C53</f>
        <v>8727881</v>
      </c>
      <c r="D37" s="19">
        <f>SUM('[2]BALANZA AC.'!J63:J67)</f>
        <v>4239650</v>
      </c>
      <c r="E37" s="19">
        <f>SUM(B37+C37-D37)</f>
        <v>50821261</v>
      </c>
      <c r="F37" s="19">
        <f>SUM(E37-B37)</f>
        <v>4488231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-911172546</v>
      </c>
      <c r="C39" s="19">
        <f>SUM('[2]BALANZA AC.'!I68:I71)</f>
        <v>49275920</v>
      </c>
      <c r="D39" s="19">
        <f>SUM('[2]BALANZA AC.'!J68:J71)+'[2]BALANZA AC.'!H68+'[2]BALANZA AC.'!H69+'[2]BALANZA AC.'!H70+'[2]BALANZA AC.'!H71+'[1]1ESF'!C56</f>
        <v>95898989</v>
      </c>
      <c r="E39" s="19">
        <f>SUM(B39+C39-D39)</f>
        <v>-957795615</v>
      </c>
      <c r="F39" s="19">
        <f>SUM(E39-B39)</f>
        <v>-46623069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12428027367</v>
      </c>
      <c r="C41" s="19">
        <f>SUM('[2]BALANZA AC.'!I72:I77)+'[2]BALANZA AC.'!G72+'[2]BALANZA AC.'!G73+'[2]BALANZA AC.'!G74+'[2]BALANZA AC.'!G75+'[2]BALANZA AC.'!G77-'[1]1ESF'!C59</f>
        <v>2879308594</v>
      </c>
      <c r="D41" s="19">
        <f>SUM('[2]BALANZA AC.'!J72:J77)</f>
        <v>3781220676</v>
      </c>
      <c r="E41" s="19">
        <f>SUM(B41+C41-D41)</f>
        <v>11526115285</v>
      </c>
      <c r="F41" s="19">
        <f>SUM(E41-B41)</f>
        <v>-901912082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f>SUM('[2]BALANZA AC.'!I78)+'[2]BALANZA AC.'!G78-'[1]1ESF'!C62</f>
        <v>0</v>
      </c>
      <c r="D43" s="19">
        <f>SUM('[2]BALANZA AC.'!J78)</f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479778966</v>
      </c>
      <c r="C45" s="19">
        <f>SUM('[2]BALANZA AC.'!I79:I80)+'[2]BALANZA AC.'!G79+'[2]BALANZA AC.'!G80-'[1]1ESF'!C65</f>
        <v>56304201</v>
      </c>
      <c r="D45" s="19">
        <f>SUM('[2]BALANZA AC.'!J79:J80)</f>
        <v>1607764</v>
      </c>
      <c r="E45" s="19">
        <f>SUM(B45+C45-D45)</f>
        <v>534475403</v>
      </c>
      <c r="F45" s="19">
        <f>SUM(E45-B45)</f>
        <v>54696437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  <c r="E51" s="27"/>
      <c r="F51" s="28"/>
    </row>
    <row r="52" spans="1:6" x14ac:dyDescent="0.25">
      <c r="A52" s="26"/>
      <c r="B52" s="26"/>
      <c r="C52" s="26"/>
      <c r="E52" s="27"/>
      <c r="F52" s="28"/>
    </row>
    <row r="53" spans="1:6" x14ac:dyDescent="0.25">
      <c r="A53" s="26"/>
      <c r="B53" s="26"/>
      <c r="C53" s="26"/>
      <c r="E53" s="29"/>
      <c r="F53" s="28"/>
    </row>
    <row r="54" spans="1:6" x14ac:dyDescent="0.25">
      <c r="A54" s="26"/>
      <c r="B54" s="26"/>
      <c r="C54" s="26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2024-04-09T20:39:11Z</dcterms:created>
  <dcterms:modified xsi:type="dcterms:W3CDTF">2024-04-09T20:39:11Z</dcterms:modified>
</cp:coreProperties>
</file>