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5" i="1" l="1"/>
  <c r="D74" i="1"/>
  <c r="D69" i="1"/>
  <c r="D65" i="1" s="1"/>
  <c r="D67" i="1"/>
  <c r="E66" i="1"/>
  <c r="D66" i="1"/>
  <c r="E65" i="1"/>
  <c r="D63" i="1"/>
  <c r="D58" i="1" s="1"/>
  <c r="D61" i="1"/>
  <c r="E60" i="1"/>
  <c r="D60" i="1"/>
  <c r="E58" i="1"/>
  <c r="E71" i="1" s="1"/>
  <c r="D52" i="1"/>
  <c r="D51" i="1"/>
  <c r="D50" i="1"/>
  <c r="E49" i="1"/>
  <c r="D49" i="1"/>
  <c r="D47" i="1"/>
  <c r="D46" i="1"/>
  <c r="D44" i="1" s="1"/>
  <c r="D54" i="1" s="1"/>
  <c r="D45" i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D10" i="1"/>
  <c r="D40" i="1" s="1"/>
  <c r="A4" i="1"/>
  <c r="E73" i="1" l="1"/>
  <c r="D71" i="1"/>
  <c r="D73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<sst xmlns="http://schemas.openxmlformats.org/spreadsheetml/2006/main" count="63" uniqueCount="55">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</sst>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1" fillId="0" borderId="0"/>
    <xf numFmtId="0" fontId="5" fillId="0" borderId="0"/>
    <xf numFmtId="0" fontId="4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9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9" borderId="0" applyNumberFormat="0" applyBorder="0" applyAlignment="0" applyProtection="0"/>
    <xf numFmtId="0" fontId="24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7" fillId="0" borderId="0"/>
    <xf numFmtId="0" fontId="28" fillId="22" borderId="9" applyNumberFormat="0" applyAlignment="0" applyProtection="0"/>
    <xf numFmtId="0" fontId="28" fillId="22" borderId="9" applyNumberFormat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25" borderId="11">
      <alignment horizontal="center" vertical="center"/>
    </xf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25" borderId="11">
      <alignment horizontal="centerContinuous"/>
    </xf>
    <xf numFmtId="0" fontId="24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30" borderId="0" applyNumberFormat="0" applyBorder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0" fontId="34" fillId="9" borderId="8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6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7" borderId="14" applyNumberFormat="0" applyAlignment="0" applyProtection="0"/>
    <xf numFmtId="0" fontId="39" fillId="7" borderId="14" applyNumberFormat="0" applyAlignment="0" applyProtection="0"/>
    <xf numFmtId="0" fontId="39" fillId="7" borderId="14" applyNumberFormat="0" applyAlignment="0" applyProtection="0"/>
    <xf numFmtId="0" fontId="39" fillId="7" borderId="1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</cellStyleXfs>
  <cellXfs count="6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164" fontId="4" fillId="0" borderId="0" xfId="3" applyNumberForma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12" fillId="6" borderId="0" xfId="1" applyNumberFormat="1" applyFont="1" applyFill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57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2 2 2" xfId="308"/>
    <cellStyle name="Normal 16 3" xfId="309"/>
    <cellStyle name="Normal 17" xfId="3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2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26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994095785</v>
          </cell>
          <cell r="C14">
            <v>433384358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156626442</v>
          </cell>
        </row>
        <row r="20">
          <cell r="D20">
            <v>0</v>
          </cell>
        </row>
        <row r="22">
          <cell r="D22">
            <v>3894856882</v>
          </cell>
        </row>
        <row r="24">
          <cell r="D24">
            <v>21185712</v>
          </cell>
        </row>
        <row r="37">
          <cell r="D37">
            <v>2116818018</v>
          </cell>
        </row>
        <row r="38">
          <cell r="D38">
            <v>85887425</v>
          </cell>
        </row>
        <row r="39">
          <cell r="D39">
            <v>1231974619</v>
          </cell>
        </row>
        <row r="41">
          <cell r="D41">
            <v>15000</v>
          </cell>
        </row>
        <row r="42">
          <cell r="D42">
            <v>0</v>
          </cell>
        </row>
        <row r="43">
          <cell r="D43">
            <v>2107562</v>
          </cell>
        </row>
        <row r="44">
          <cell r="D44">
            <v>118575443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29022825</v>
          </cell>
        </row>
      </sheetData>
      <sheetData sheetId="2"/>
      <sheetData sheetId="3">
        <row r="4">
          <cell r="A4" t="str">
            <v>DEL 1 DE ENERO AL 30 DE SEPTIEMBRE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48174994</v>
          </cell>
          <cell r="O12">
            <v>8847555</v>
          </cell>
        </row>
        <row r="20">
          <cell r="F20">
            <v>523347</v>
          </cell>
          <cell r="G20">
            <v>29077865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41471492</v>
          </cell>
          <cell r="N28">
            <v>834531</v>
          </cell>
          <cell r="O28">
            <v>0</v>
          </cell>
        </row>
        <row r="34">
          <cell r="F34">
            <v>0</v>
          </cell>
          <cell r="G34">
            <v>0</v>
          </cell>
        </row>
        <row r="36">
          <cell r="N36">
            <v>150666</v>
          </cell>
          <cell r="O36">
            <v>0</v>
          </cell>
        </row>
        <row r="38">
          <cell r="F38">
            <v>0</v>
          </cell>
          <cell r="G38">
            <v>0</v>
          </cell>
        </row>
        <row r="40">
          <cell r="F40">
            <v>0</v>
          </cell>
          <cell r="G40">
            <v>0</v>
          </cell>
          <cell r="N40">
            <v>3052105</v>
          </cell>
          <cell r="O40">
            <v>0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4795065</v>
          </cell>
        </row>
        <row r="50">
          <cell r="N50">
            <v>0</v>
          </cell>
          <cell r="O50">
            <v>416057</v>
          </cell>
        </row>
        <row r="54">
          <cell r="F54">
            <v>86795</v>
          </cell>
          <cell r="G54">
            <v>138503</v>
          </cell>
          <cell r="N54">
            <v>0</v>
          </cell>
          <cell r="O54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F60">
            <v>0</v>
          </cell>
          <cell r="G60">
            <v>176547926</v>
          </cell>
        </row>
        <row r="61">
          <cell r="N61">
            <v>0</v>
          </cell>
          <cell r="O61">
            <v>199631947</v>
          </cell>
        </row>
        <row r="64">
          <cell r="N64">
            <v>0</v>
          </cell>
          <cell r="O64">
            <v>0</v>
          </cell>
        </row>
        <row r="67">
          <cell r="F67">
            <v>0</v>
          </cell>
          <cell r="G67">
            <v>48876770</v>
          </cell>
        </row>
        <row r="71">
          <cell r="N71">
            <v>0</v>
          </cell>
          <cell r="O71">
            <v>0</v>
          </cell>
        </row>
        <row r="76">
          <cell r="F76">
            <v>9617</v>
          </cell>
          <cell r="G76">
            <v>2920974</v>
          </cell>
        </row>
        <row r="82">
          <cell r="F82">
            <v>0</v>
          </cell>
          <cell r="G82">
            <v>2999548</v>
          </cell>
        </row>
        <row r="87">
          <cell r="N87">
            <v>0</v>
          </cell>
          <cell r="O87">
            <v>0</v>
          </cell>
        </row>
        <row r="88">
          <cell r="F88">
            <v>58180115</v>
          </cell>
          <cell r="G88">
            <v>0</v>
          </cell>
        </row>
        <row r="90">
          <cell r="N90">
            <v>0</v>
          </cell>
          <cell r="O90">
            <v>0</v>
          </cell>
        </row>
        <row r="93">
          <cell r="N93">
            <v>0</v>
          </cell>
          <cell r="O93">
            <v>0</v>
          </cell>
        </row>
        <row r="95">
          <cell r="F95">
            <v>1726751</v>
          </cell>
          <cell r="G95">
            <v>0</v>
          </cell>
        </row>
        <row r="99">
          <cell r="N99">
            <v>0</v>
          </cell>
          <cell r="O99">
            <v>26265318</v>
          </cell>
        </row>
        <row r="102">
          <cell r="N102">
            <v>367213497</v>
          </cell>
          <cell r="O102">
            <v>0</v>
          </cell>
        </row>
        <row r="105">
          <cell r="N105">
            <v>134479885</v>
          </cell>
          <cell r="O105">
            <v>0</v>
          </cell>
        </row>
        <row r="110">
          <cell r="N110">
            <v>0</v>
          </cell>
          <cell r="O110">
            <v>0</v>
          </cell>
        </row>
        <row r="114">
          <cell r="N114">
            <v>0</v>
          </cell>
          <cell r="O114">
            <v>0</v>
          </cell>
        </row>
        <row r="118">
          <cell r="N118">
            <v>0</v>
          </cell>
          <cell r="O1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90"/>
  <sheetViews>
    <sheetView showGridLines="0" tabSelected="1" workbookViewId="0">
      <selection sqref="A1:G100"/>
    </sheetView>
  </sheetViews>
  <sheetFormatPr baseColWidth="10" defaultRowHeight="15"/>
  <cols>
    <col min="1" max="1" width="5.7109375" style="3" customWidth="1"/>
    <col min="2" max="2" width="6.7109375" style="3" customWidth="1"/>
    <col min="3" max="3" width="112.140625" style="3" customWidth="1"/>
    <col min="4" max="5" width="19.28515625" style="3" customWidth="1"/>
    <col min="6" max="7" width="11.42578125" style="51"/>
  </cols>
  <sheetData>
    <row r="1" spans="1:6" s="3" customFormat="1" ht="13.5" customHeight="1">
      <c r="A1" s="1" t="s">
        <v>0</v>
      </c>
      <c r="B1" s="1"/>
      <c r="C1" s="1"/>
      <c r="D1" s="1"/>
      <c r="E1" s="1"/>
      <c r="F1" s="2"/>
    </row>
    <row r="2" spans="1:6" s="3" customFormat="1" ht="13.5" customHeight="1">
      <c r="A2" s="1" t="s">
        <v>1</v>
      </c>
      <c r="B2" s="1"/>
      <c r="C2" s="1"/>
      <c r="D2" s="1"/>
      <c r="E2" s="1"/>
      <c r="F2" s="2"/>
    </row>
    <row r="3" spans="1:6" s="3" customFormat="1" ht="13.5" customHeight="1">
      <c r="A3" s="1" t="s">
        <v>2</v>
      </c>
      <c r="B3" s="1"/>
      <c r="C3" s="1"/>
      <c r="D3" s="1"/>
      <c r="E3" s="1"/>
      <c r="F3" s="2"/>
    </row>
    <row r="4" spans="1:6" s="3" customFormat="1" ht="13.5" customHeight="1">
      <c r="A4" s="4" t="str">
        <f>'[1]4 ECSF'!A4:D4</f>
        <v>DEL 1 DE ENERO AL 30 DE SEPTIEMBRE DE 2023</v>
      </c>
      <c r="B4" s="4"/>
      <c r="C4" s="4"/>
      <c r="D4" s="4"/>
      <c r="E4" s="4"/>
      <c r="F4" s="2"/>
    </row>
    <row r="5" spans="1:6" s="3" customFormat="1" ht="13.5" customHeight="1">
      <c r="A5" s="5" t="s">
        <v>3</v>
      </c>
      <c r="B5" s="5"/>
      <c r="C5" s="5"/>
      <c r="D5" s="5"/>
      <c r="E5" s="5"/>
      <c r="F5" s="2"/>
    </row>
    <row r="6" spans="1:6" s="11" customFormat="1" ht="18.75" customHeight="1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>
      <c r="A7" s="12"/>
      <c r="B7" s="12"/>
      <c r="C7" s="12"/>
      <c r="D7" s="13"/>
      <c r="E7" s="13"/>
      <c r="F7" s="2"/>
    </row>
    <row r="8" spans="1:6" s="2" customFormat="1">
      <c r="A8" s="14" t="s">
        <v>7</v>
      </c>
      <c r="B8" s="15"/>
      <c r="C8" s="15"/>
      <c r="D8" s="16"/>
      <c r="E8" s="16"/>
    </row>
    <row r="9" spans="1:6" s="3" customFormat="1" ht="5.0999999999999996" customHeight="1">
      <c r="A9" s="17"/>
      <c r="B9" s="17"/>
      <c r="C9" s="17"/>
      <c r="D9" s="13"/>
      <c r="E9" s="13"/>
      <c r="F9" s="2"/>
    </row>
    <row r="10" spans="1:6" s="2" customFormat="1" ht="12.75">
      <c r="A10" s="18"/>
      <c r="B10" s="18" t="s">
        <v>8</v>
      </c>
      <c r="C10" s="18"/>
      <c r="D10" s="19">
        <f>SUM(D11:D20)</f>
        <v>4072669036</v>
      </c>
      <c r="E10" s="19">
        <f>SUM(E11:E20)</f>
        <v>4829322990</v>
      </c>
    </row>
    <row r="11" spans="1:6" s="2" customFormat="1" ht="12.75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>
      <c r="A17" s="20"/>
      <c r="B17" s="20"/>
      <c r="C17" s="20" t="s">
        <v>15</v>
      </c>
      <c r="D17" s="21">
        <f>SUM('[1]2EA'!D17)</f>
        <v>156626442</v>
      </c>
      <c r="E17" s="21">
        <v>179749619</v>
      </c>
    </row>
    <row r="18" spans="1:5" s="2" customFormat="1" ht="12.75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>
      <c r="A19" s="22"/>
      <c r="B19" s="22"/>
      <c r="C19" s="20" t="s">
        <v>17</v>
      </c>
      <c r="D19" s="21">
        <f>SUM('[1]2EA'!D22)</f>
        <v>3894856882</v>
      </c>
      <c r="E19" s="24">
        <v>4634242116</v>
      </c>
    </row>
    <row r="20" spans="1:5" s="25" customFormat="1" ht="12.75">
      <c r="A20" s="22"/>
      <c r="B20" s="22"/>
      <c r="C20" s="20" t="s">
        <v>18</v>
      </c>
      <c r="D20" s="21">
        <f>SUM('[1]2EA'!D24)</f>
        <v>21185712</v>
      </c>
      <c r="E20" s="21">
        <v>15331255</v>
      </c>
    </row>
    <row r="21" spans="1:5" s="2" customFormat="1" ht="5.25" customHeight="1">
      <c r="A21" s="22"/>
      <c r="B21" s="22"/>
      <c r="C21" s="22"/>
      <c r="D21" s="21"/>
      <c r="E21" s="21"/>
    </row>
    <row r="22" spans="1:5" s="2" customFormat="1" ht="12.75">
      <c r="A22" s="18"/>
      <c r="B22" s="18" t="s">
        <v>19</v>
      </c>
      <c r="C22" s="18"/>
      <c r="D22" s="19">
        <f>SUM(D23:D38)</f>
        <v>3584400892</v>
      </c>
      <c r="E22" s="19">
        <f>SUM(E23:E38)</f>
        <v>4803057672</v>
      </c>
    </row>
    <row r="23" spans="1:5" s="10" customFormat="1" ht="12.75">
      <c r="A23" s="22"/>
      <c r="B23" s="22"/>
      <c r="C23" s="20" t="s">
        <v>20</v>
      </c>
      <c r="D23" s="24">
        <f>SUM('[1]2EA'!D37)</f>
        <v>2116818018</v>
      </c>
      <c r="E23" s="24">
        <v>3040492360</v>
      </c>
    </row>
    <row r="24" spans="1:5" s="10" customFormat="1" ht="12.75">
      <c r="A24" s="22"/>
      <c r="B24" s="22"/>
      <c r="C24" s="20" t="s">
        <v>21</v>
      </c>
      <c r="D24" s="24">
        <f>SUM('[1]2EA'!D38)</f>
        <v>85887425</v>
      </c>
      <c r="E24" s="24">
        <v>142068523</v>
      </c>
    </row>
    <row r="25" spans="1:5" s="10" customFormat="1" ht="12.75">
      <c r="A25" s="22"/>
      <c r="B25" s="22"/>
      <c r="C25" s="20" t="s">
        <v>22</v>
      </c>
      <c r="D25" s="24">
        <f>SUM('[1]2EA'!D39)</f>
        <v>1231974619</v>
      </c>
      <c r="E25" s="24">
        <v>1345508317</v>
      </c>
    </row>
    <row r="26" spans="1:5" s="2" customFormat="1" ht="12.75">
      <c r="A26" s="26"/>
      <c r="B26" s="26"/>
      <c r="C26" s="20" t="s">
        <v>23</v>
      </c>
      <c r="D26" s="21">
        <f>SUM('[1]2EA'!D41)</f>
        <v>15000</v>
      </c>
      <c r="E26" s="21">
        <v>0</v>
      </c>
    </row>
    <row r="27" spans="1:5" s="2" customFormat="1" ht="12.75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>
      <c r="A28" s="26"/>
      <c r="B28" s="26"/>
      <c r="C28" s="20" t="s">
        <v>25</v>
      </c>
      <c r="D28" s="21">
        <f>SUM('[1]2EA'!D43)</f>
        <v>2107562</v>
      </c>
      <c r="E28" s="21">
        <v>29215854</v>
      </c>
    </row>
    <row r="29" spans="1:5" s="2" customFormat="1" ht="12.75">
      <c r="A29" s="26"/>
      <c r="B29" s="26"/>
      <c r="C29" s="20" t="s">
        <v>26</v>
      </c>
      <c r="D29" s="21">
        <f>SUM('[1]2EA'!D44)</f>
        <v>118575443</v>
      </c>
      <c r="E29" s="21">
        <v>162006973</v>
      </c>
    </row>
    <row r="30" spans="1:5" s="2" customFormat="1" ht="12.75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>
      <c r="A38" s="28"/>
      <c r="B38" s="28"/>
      <c r="C38" s="29" t="s">
        <v>35</v>
      </c>
      <c r="D38" s="21">
        <f>SUM('[1]2EA'!D60)</f>
        <v>29022825</v>
      </c>
      <c r="E38" s="21">
        <v>83765645</v>
      </c>
    </row>
    <row r="39" spans="1:7" s="3" customFormat="1" ht="5.0999999999999996" customHeight="1">
      <c r="A39" s="12"/>
      <c r="B39" s="12"/>
      <c r="C39" s="12"/>
      <c r="D39" s="13"/>
      <c r="E39" s="13"/>
      <c r="F39" s="2"/>
    </row>
    <row r="40" spans="1:7" s="3" customFormat="1">
      <c r="A40" s="14" t="s">
        <v>36</v>
      </c>
      <c r="B40" s="15"/>
      <c r="C40" s="15"/>
      <c r="D40" s="30">
        <f>SUM(D10-D22)</f>
        <v>488268144</v>
      </c>
      <c r="E40" s="30">
        <f>SUM(E10-E22)</f>
        <v>26265318</v>
      </c>
      <c r="F40" s="25"/>
      <c r="G40" s="31"/>
    </row>
    <row r="41" spans="1:7" s="3" customFormat="1">
      <c r="A41" s="17"/>
      <c r="B41" s="17"/>
      <c r="C41" s="17"/>
      <c r="D41" s="13"/>
      <c r="E41" s="13"/>
      <c r="F41" s="2"/>
    </row>
    <row r="42" spans="1:7" s="2" customFormat="1">
      <c r="A42" s="14" t="s">
        <v>37</v>
      </c>
      <c r="B42" s="15"/>
      <c r="C42" s="15"/>
      <c r="D42" s="16"/>
      <c r="E42" s="16"/>
    </row>
    <row r="43" spans="1:7" s="2" customFormat="1">
      <c r="A43" s="32"/>
      <c r="B43" s="22"/>
      <c r="C43" s="22"/>
      <c r="D43" s="33"/>
      <c r="E43" s="33"/>
    </row>
    <row r="44" spans="1:7" s="2" customFormat="1" ht="12.75">
      <c r="A44" s="18"/>
      <c r="B44" s="18" t="s">
        <v>8</v>
      </c>
      <c r="C44" s="18"/>
      <c r="D44" s="19">
        <f>SUM(D45:D47)</f>
        <v>562220007</v>
      </c>
      <c r="E44" s="19">
        <f>SUM(E45:E47)</f>
        <v>995017907</v>
      </c>
    </row>
    <row r="45" spans="1:7" s="2" customFormat="1" ht="12.75">
      <c r="A45" s="20"/>
      <c r="B45" s="20"/>
      <c r="C45" s="20" t="s">
        <v>38</v>
      </c>
      <c r="D45" s="21">
        <f>SUM('[2]MATRIZ FLUJO EFECTIVO'!F60)</f>
        <v>0</v>
      </c>
      <c r="E45" s="21">
        <v>363094047</v>
      </c>
      <c r="F45" s="34"/>
      <c r="G45" s="34"/>
    </row>
    <row r="46" spans="1:7" s="2" customFormat="1" ht="12.75">
      <c r="A46" s="20"/>
      <c r="B46" s="20"/>
      <c r="C46" s="20" t="s">
        <v>39</v>
      </c>
      <c r="D46" s="21">
        <f>SUM('[2]MATRIZ FLUJO EFECTIVO'!F67)</f>
        <v>0</v>
      </c>
      <c r="E46" s="21">
        <v>0</v>
      </c>
      <c r="F46" s="35"/>
      <c r="G46" s="35"/>
    </row>
    <row r="47" spans="1:7" s="2" customFormat="1" ht="12.75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EFECTIVO'!F88+'[2]MATRIZ FLUJO EFECTIVO'!F95+'[2]MATRIZ FLUJO EFECTIVO'!N87+'[2]MATRIZ FLUJO EFECTIVO'!N90+'[2]MATRIZ FLUJO EFECTIVO'!N93+'[2]MATRIZ FLUJO EFECTIVO'!N99+'[2]MATRIZ FLUJO EFECTIVO'!N102+'[2]MATRIZ FLUJO EFECTIVO'!N105+'[2]MATRIZ FLUJO EFECTIVO'!N110+'[2]MATRIZ FLUJO EFECTIVO'!N114+'[2]MATRIZ FLUJO EFECTIVO'!N118)</f>
        <v>562220007</v>
      </c>
      <c r="E47" s="21">
        <v>631923860</v>
      </c>
      <c r="F47" s="34"/>
      <c r="G47" s="34"/>
    </row>
    <row r="48" spans="1:7" s="2" customFormat="1" ht="5.0999999999999996" customHeight="1">
      <c r="A48" s="26"/>
      <c r="B48" s="26"/>
      <c r="C48" s="26"/>
      <c r="D48" s="21"/>
      <c r="E48" s="21"/>
    </row>
    <row r="49" spans="1:7" s="2" customFormat="1" ht="12.75">
      <c r="A49" s="18"/>
      <c r="B49" s="18" t="s">
        <v>19</v>
      </c>
      <c r="C49" s="18"/>
      <c r="D49" s="19">
        <f>SUM(D50:D52)</f>
        <v>333093461</v>
      </c>
      <c r="E49" s="19">
        <f>SUM(E50:E52)</f>
        <v>776327329</v>
      </c>
    </row>
    <row r="50" spans="1:7" s="2" customFormat="1" ht="12.75">
      <c r="A50" s="20"/>
      <c r="B50" s="20"/>
      <c r="C50" s="20" t="s">
        <v>38</v>
      </c>
      <c r="D50" s="21">
        <f>SUM('[2]MATRIZ FLUJO EFECTIVO'!G60)</f>
        <v>176547926</v>
      </c>
      <c r="E50" s="21">
        <v>450841547</v>
      </c>
    </row>
    <row r="51" spans="1:7" s="2" customFormat="1" ht="12.75">
      <c r="A51" s="20"/>
      <c r="B51" s="20"/>
      <c r="C51" s="20" t="s">
        <v>39</v>
      </c>
      <c r="D51" s="21">
        <f>SUM('[2]MATRIZ FLUJO EFECTIVO'!G67)</f>
        <v>48876770</v>
      </c>
      <c r="E51" s="21">
        <v>223378654</v>
      </c>
    </row>
    <row r="52" spans="1:7" s="2" customFormat="1" ht="12.75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EFECTIVO'!G88+'[2]MATRIZ FLUJO EFECTIVO'!G95+'[2]MATRIZ FLUJO EFECTIVO'!O87+'[2]MATRIZ FLUJO EFECTIVO'!O90+'[2]MATRIZ FLUJO EFECTIVO'!O93+'[2]MATRIZ FLUJO EFECTIVO'!O99+'[2]MATRIZ FLUJO EFECTIVO'!O102+'[2]MATRIZ FLUJO EFECTIVO'!O105+'[2]MATRIZ FLUJO EFECTIVO'!O110+'[2]MATRIZ FLUJO EFECTIVO'!O114+'[2]MATRIZ FLUJO EFECTIVO'!O118)</f>
        <v>107668765</v>
      </c>
      <c r="E52" s="21">
        <v>102107128</v>
      </c>
    </row>
    <row r="53" spans="1:7" s="3" customFormat="1">
      <c r="A53" s="36"/>
      <c r="B53" s="36"/>
      <c r="C53" s="36"/>
      <c r="D53" s="13"/>
      <c r="E53" s="13"/>
      <c r="F53" s="2"/>
    </row>
    <row r="54" spans="1:7" s="3" customFormat="1">
      <c r="A54" s="14" t="s">
        <v>42</v>
      </c>
      <c r="B54" s="15"/>
      <c r="C54" s="15"/>
      <c r="D54" s="30">
        <f>SUM(D44-D49)</f>
        <v>229126546</v>
      </c>
      <c r="E54" s="30">
        <f>SUM(E44-E49)</f>
        <v>218690578</v>
      </c>
      <c r="F54" s="25"/>
      <c r="G54" s="31"/>
    </row>
    <row r="55" spans="1:7" s="3" customFormat="1">
      <c r="A55" s="12"/>
      <c r="B55" s="12"/>
      <c r="C55" s="12"/>
      <c r="D55" s="13"/>
      <c r="E55" s="13"/>
      <c r="F55" s="2"/>
    </row>
    <row r="56" spans="1:7" s="2" customFormat="1">
      <c r="A56" s="14" t="s">
        <v>43</v>
      </c>
      <c r="B56" s="15"/>
      <c r="C56" s="15"/>
      <c r="D56" s="16"/>
      <c r="E56" s="16"/>
    </row>
    <row r="57" spans="1:7" s="2" customFormat="1">
      <c r="A57" s="32"/>
      <c r="B57" s="22"/>
      <c r="C57" s="22"/>
      <c r="D57" s="21"/>
      <c r="E57" s="21"/>
    </row>
    <row r="58" spans="1:7" s="2" customFormat="1" ht="12.75">
      <c r="A58" s="18"/>
      <c r="B58" s="18" t="s">
        <v>8</v>
      </c>
      <c r="C58" s="18"/>
      <c r="D58" s="19">
        <f>SUM(D61:D63)</f>
        <v>52212296</v>
      </c>
      <c r="E58" s="19">
        <f>SUM(E61:E63)</f>
        <v>1092770</v>
      </c>
    </row>
    <row r="59" spans="1:7" s="2" customFormat="1" ht="12.75" customHeight="1">
      <c r="B59" s="22"/>
      <c r="C59" s="22"/>
      <c r="D59" s="37"/>
      <c r="E59" s="37"/>
    </row>
    <row r="60" spans="1:7" s="2" customFormat="1" ht="12.75">
      <c r="B60" s="20"/>
      <c r="C60" s="20" t="s">
        <v>44</v>
      </c>
      <c r="D60" s="37">
        <f>SUM(D61)</f>
        <v>0</v>
      </c>
      <c r="E60" s="37">
        <f>SUM(E61:E61)</f>
        <v>0</v>
      </c>
    </row>
    <row r="61" spans="1:7" s="2" customFormat="1" ht="12.75">
      <c r="B61" s="22"/>
      <c r="C61" s="20" t="s">
        <v>45</v>
      </c>
      <c r="D61" s="21">
        <f>SUM('[2]MATRIZ FLUJO EFECTIVO'!N25+'[2]MATRIZ FLUJO EFECTIVO'!N58-'[2]MATRIZ FLUJO EFECTIVO'!O25-'[2]MATRIZ FLUJO EFECTIVO'!O58)</f>
        <v>0</v>
      </c>
      <c r="E61" s="21">
        <v>0</v>
      </c>
    </row>
    <row r="62" spans="1:7" s="2" customFormat="1" ht="12.75">
      <c r="B62" s="22"/>
      <c r="C62" s="20" t="s">
        <v>46</v>
      </c>
      <c r="D62" s="21">
        <v>0</v>
      </c>
      <c r="E62" s="21">
        <v>0</v>
      </c>
    </row>
    <row r="63" spans="1:7" s="2" customFormat="1" ht="12.75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52212296</v>
      </c>
      <c r="E63" s="21">
        <v>1092770</v>
      </c>
    </row>
    <row r="64" spans="1:7" s="2" customFormat="1" ht="5.0999999999999996" customHeight="1">
      <c r="B64" s="22"/>
      <c r="C64" s="22"/>
      <c r="D64" s="21"/>
      <c r="E64" s="21"/>
    </row>
    <row r="65" spans="1:7" s="2" customFormat="1" ht="12.75">
      <c r="A65" s="18"/>
      <c r="B65" s="18" t="s">
        <v>19</v>
      </c>
      <c r="C65" s="18"/>
      <c r="D65" s="19">
        <f>SUM(D67:D69)</f>
        <v>208895559</v>
      </c>
      <c r="E65" s="19">
        <f>E66+E69</f>
        <v>265194496</v>
      </c>
    </row>
    <row r="66" spans="1:7" s="2" customFormat="1" ht="12.75">
      <c r="A66" s="20"/>
      <c r="C66" s="20" t="s">
        <v>48</v>
      </c>
      <c r="D66" s="37">
        <f>SUM(D67:D67)</f>
        <v>0</v>
      </c>
      <c r="E66" s="37">
        <f>SUM(E67:E67)</f>
        <v>0</v>
      </c>
    </row>
    <row r="67" spans="1:7" s="2" customFormat="1" ht="12.75">
      <c r="A67" s="22"/>
      <c r="B67" s="22"/>
      <c r="C67" s="20" t="s">
        <v>45</v>
      </c>
      <c r="D67" s="21">
        <f>SUM('[1]2EA'!D54)</f>
        <v>0</v>
      </c>
      <c r="E67" s="21">
        <v>0</v>
      </c>
    </row>
    <row r="68" spans="1:7" s="2" customFormat="1" ht="12.75">
      <c r="B68" s="22"/>
      <c r="C68" s="20" t="s">
        <v>46</v>
      </c>
      <c r="D68" s="21">
        <v>0</v>
      </c>
      <c r="E68" s="21">
        <v>0</v>
      </c>
    </row>
    <row r="69" spans="1:7" s="2" customFormat="1" ht="12.75">
      <c r="A69" s="20"/>
      <c r="B69" s="20"/>
      <c r="C69" s="20" t="s">
        <v>49</v>
      </c>
      <c r="D69" s="21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208895559</v>
      </c>
      <c r="E69" s="21">
        <v>265194496</v>
      </c>
    </row>
    <row r="70" spans="1:7" s="3" customFormat="1" ht="5.0999999999999996" customHeight="1">
      <c r="A70" s="17"/>
      <c r="B70" s="17"/>
      <c r="C70" s="17"/>
      <c r="D70" s="13"/>
      <c r="E70" s="13"/>
      <c r="F70" s="2"/>
    </row>
    <row r="71" spans="1:7" s="3" customFormat="1">
      <c r="A71" s="14" t="s">
        <v>50</v>
      </c>
      <c r="B71" s="15"/>
      <c r="C71" s="15"/>
      <c r="D71" s="30">
        <f>D58-D65</f>
        <v>-156683263</v>
      </c>
      <c r="E71" s="30">
        <f>E58-E65</f>
        <v>-264101726</v>
      </c>
      <c r="F71" s="25"/>
      <c r="G71" s="31"/>
    </row>
    <row r="72" spans="1:7" s="2" customFormat="1" ht="12.75">
      <c r="A72" s="22"/>
      <c r="B72" s="22"/>
      <c r="C72" s="22"/>
      <c r="D72" s="21"/>
      <c r="E72" s="21"/>
    </row>
    <row r="73" spans="1:7" s="3" customFormat="1" ht="15.75" thickBot="1">
      <c r="A73" s="38" t="s">
        <v>51</v>
      </c>
      <c r="B73" s="39"/>
      <c r="C73" s="39"/>
      <c r="D73" s="40">
        <f>D40+D54+D71</f>
        <v>560711427</v>
      </c>
      <c r="E73" s="40">
        <f>E40+E54+E71</f>
        <v>-19145830</v>
      </c>
      <c r="F73" s="2"/>
    </row>
    <row r="74" spans="1:7" s="2" customFormat="1" ht="15.75" thickBot="1">
      <c r="A74" s="41" t="s">
        <v>52</v>
      </c>
      <c r="B74" s="42"/>
      <c r="C74" s="42"/>
      <c r="D74" s="43">
        <f>SUM('[1]1ESF'!C14)</f>
        <v>433384358</v>
      </c>
      <c r="E74" s="43">
        <v>452530188</v>
      </c>
    </row>
    <row r="75" spans="1:7" s="2" customFormat="1">
      <c r="A75" s="44" t="s">
        <v>53</v>
      </c>
      <c r="B75" s="45"/>
      <c r="C75" s="45"/>
      <c r="D75" s="46">
        <f>SUM('[1]1ESF'!B14)</f>
        <v>994095785</v>
      </c>
      <c r="E75" s="46">
        <v>433384358</v>
      </c>
    </row>
    <row r="76" spans="1:7" s="3" customFormat="1" ht="4.5" customHeight="1">
      <c r="A76" s="47"/>
      <c r="B76" s="47"/>
      <c r="C76" s="47"/>
      <c r="D76" s="47"/>
      <c r="E76" s="47"/>
      <c r="F76" s="2"/>
    </row>
    <row r="77" spans="1:7" s="3" customFormat="1" ht="12.75" customHeight="1">
      <c r="A77" s="48" t="s">
        <v>54</v>
      </c>
      <c r="B77" s="49"/>
      <c r="C77" s="49"/>
      <c r="F77" s="2"/>
    </row>
    <row r="78" spans="1:7" s="51" customFormat="1">
      <c r="A78" s="3"/>
      <c r="B78" s="3"/>
      <c r="C78" s="3"/>
      <c r="D78" s="50"/>
      <c r="E78" s="50"/>
      <c r="F78" s="2"/>
      <c r="G78" s="3"/>
    </row>
    <row r="79" spans="1:7" s="51" customFormat="1">
      <c r="A79" s="3"/>
      <c r="B79" s="3"/>
      <c r="C79" s="3"/>
      <c r="D79" s="52"/>
      <c r="E79" s="52"/>
      <c r="F79" s="2"/>
      <c r="G79" s="3"/>
    </row>
    <row r="80" spans="1:7" s="51" customFormat="1">
      <c r="A80" s="3"/>
      <c r="B80" s="3"/>
      <c r="C80" s="53"/>
      <c r="D80" s="52"/>
      <c r="E80" s="52"/>
      <c r="F80" s="2"/>
      <c r="G80" s="3"/>
    </row>
    <row r="81" spans="1:7" s="51" customFormat="1">
      <c r="A81" s="3"/>
      <c r="B81" s="3"/>
      <c r="C81" s="54"/>
      <c r="D81" s="55"/>
      <c r="E81" s="56"/>
      <c r="F81" s="2"/>
      <c r="G81" s="3"/>
    </row>
    <row r="82" spans="1:7" s="51" customFormat="1">
      <c r="A82" s="3"/>
      <c r="B82" s="3"/>
      <c r="C82" s="57"/>
      <c r="D82" s="55"/>
      <c r="E82" s="55"/>
      <c r="F82" s="2"/>
      <c r="G82" s="3"/>
    </row>
    <row r="83" spans="1:7" s="51" customFormat="1">
      <c r="A83" s="3"/>
      <c r="B83" s="3"/>
      <c r="C83" s="3"/>
      <c r="D83" s="58"/>
      <c r="E83" s="59"/>
      <c r="F83" s="2"/>
      <c r="G83" s="3"/>
    </row>
    <row r="84" spans="1:7" s="51" customFormat="1">
      <c r="A84" s="3"/>
      <c r="B84" s="3"/>
      <c r="C84" s="3"/>
    </row>
    <row r="87" spans="1:7">
      <c r="C87" s="53"/>
      <c r="D87" s="60"/>
    </row>
    <row r="88" spans="1:7">
      <c r="C88" s="53"/>
      <c r="D88" s="60"/>
    </row>
    <row r="89" spans="1:7">
      <c r="C89" s="53"/>
      <c r="D89" s="60"/>
    </row>
    <row r="90" spans="1:7">
      <c r="C90" s="61"/>
      <c r="D90" s="6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2023-11-17T16:46:42Z</dcterms:created>
  <dcterms:modified xsi:type="dcterms:W3CDTF">2023-11-17T16:46:42Z</dcterms:modified>
</cp:coreProperties>
</file>