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C9EBD62-B557-4DAF-9262-AC2ED1F9FDE8}" xr6:coauthVersionLast="40" xr6:coauthVersionMax="40" xr10:uidLastSave="{00000000-0000-0000-0000-000000000000}"/>
  <bookViews>
    <workbookView xWindow="0" yWindow="0" windowWidth="20490" windowHeight="7545" xr2:uid="{8F0631E0-D0AC-4F4B-ABBA-ED4727975F8C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D69" i="1"/>
  <c r="F69" i="1" s="1"/>
  <c r="D67" i="1"/>
  <c r="I65" i="1"/>
  <c r="F65" i="1"/>
  <c r="I64" i="1"/>
  <c r="F64" i="1"/>
  <c r="I63" i="1"/>
  <c r="F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7" i="1" s="1"/>
  <c r="I67" i="1" s="1"/>
  <c r="G47" i="1"/>
  <c r="G67" i="1" s="1"/>
  <c r="F47" i="1"/>
  <c r="F67" i="1" s="1"/>
  <c r="E47" i="1"/>
  <c r="E67" i="1" s="1"/>
  <c r="D47" i="1"/>
  <c r="I40" i="1"/>
  <c r="F40" i="1"/>
  <c r="I39" i="1"/>
  <c r="F39" i="1"/>
  <c r="F38" i="1" s="1"/>
  <c r="H38" i="1"/>
  <c r="I38" i="1" s="1"/>
  <c r="G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I29" i="1"/>
  <c r="H29" i="1"/>
  <c r="G29" i="1"/>
  <c r="G42" i="1" s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E17" i="1"/>
  <c r="D17" i="1"/>
  <c r="D42" i="1" s="1"/>
  <c r="D72" i="1" s="1"/>
  <c r="H16" i="1"/>
  <c r="I16" i="1" s="1"/>
  <c r="G16" i="1"/>
  <c r="E16" i="1"/>
  <c r="F16" i="1" s="1"/>
  <c r="I15" i="1"/>
  <c r="F15" i="1"/>
  <c r="H14" i="1"/>
  <c r="I14" i="1" s="1"/>
  <c r="G14" i="1"/>
  <c r="E14" i="1"/>
  <c r="E42" i="1" s="1"/>
  <c r="E72" i="1" s="1"/>
  <c r="I13" i="1"/>
  <c r="F13" i="1"/>
  <c r="I12" i="1"/>
  <c r="F12" i="1"/>
  <c r="I11" i="1"/>
  <c r="F11" i="1"/>
  <c r="I10" i="1"/>
  <c r="F10" i="1"/>
  <c r="F42" i="1" l="1"/>
  <c r="F72" i="1" s="1"/>
  <c r="G72" i="1"/>
  <c r="H42" i="1"/>
  <c r="F14" i="1"/>
  <c r="I47" i="1"/>
  <c r="I42" i="1" l="1"/>
  <c r="I44" i="1"/>
  <c r="H72" i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<sst xmlns="http://schemas.openxmlformats.org/spreadsheetml/2006/main" count="76" uniqueCount="74">
  <si>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</si>
  <si>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</si>
  <si>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ESTADO ANALÍTICO DE INGRESOS DETALLADO CONSOLIDADO</t>
  </si>
  <si>
    <t>DEL 1 DE ENERO AL 30 DE SEPTIEMBRE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</si>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</sst>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8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165" fontId="7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0" fontId="9" fillId="0" borderId="0" xfId="1" applyFont="1" applyAlignment="1">
      <alignment horizontal="justify" vertical="top"/>
    </xf>
    <xf numFmtId="165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7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0" fontId="8" fillId="4" borderId="0" xfId="1" applyFont="1" applyFill="1" applyAlignment="1">
      <alignment horizontal="left" vertical="center"/>
    </xf>
    <xf numFmtId="166" fontId="7" fillId="4" borderId="0" xfId="2" applyNumberFormat="1" applyFont="1" applyFill="1" applyAlignment="1">
      <alignment horizontal="right" vertical="center"/>
    </xf>
    <xf numFmtId="165" fontId="7" fillId="4" borderId="0" xfId="2" applyNumberFormat="1" applyFont="1" applyFill="1" applyAlignment="1">
      <alignment horizontal="right" vertical="center"/>
    </xf>
    <xf numFmtId="164" fontId="7" fillId="4" borderId="0" xfId="2" applyNumberFormat="1" applyFont="1" applyFill="1" applyAlignment="1">
      <alignment horizontal="right" vertical="center"/>
    </xf>
    <xf numFmtId="167" fontId="9" fillId="0" borderId="0" xfId="1" applyNumberFormat="1" applyFont="1" applyAlignment="1">
      <alignment horizontal="center" vertical="top"/>
    </xf>
    <xf numFmtId="167" fontId="9" fillId="0" borderId="0" xfId="1" applyNumberFormat="1" applyFont="1" applyAlignment="1">
      <alignment horizontal="right" vertical="top"/>
    </xf>
    <xf numFmtId="166" fontId="9" fillId="0" borderId="0" xfId="1" applyNumberFormat="1" applyFont="1" applyAlignment="1">
      <alignment vertical="top"/>
    </xf>
    <xf numFmtId="0" fontId="8" fillId="5" borderId="0" xfId="1" applyFont="1" applyFill="1" applyAlignment="1">
      <alignment horizontal="left" vertical="top"/>
    </xf>
    <xf numFmtId="167" fontId="5" fillId="2" borderId="0" xfId="1" applyNumberFormat="1" applyFont="1" applyFill="1" applyAlignment="1">
      <alignment horizontal="center" vertical="top"/>
    </xf>
    <xf numFmtId="167" fontId="5" fillId="2" borderId="0" xfId="1" applyNumberFormat="1" applyFont="1" applyFill="1" applyAlignment="1">
      <alignment horizontal="right" vertical="top"/>
    </xf>
    <xf numFmtId="165" fontId="9" fillId="0" borderId="0" xfId="1" applyNumberFormat="1" applyFont="1" applyAlignment="1">
      <alignment horizontal="center" vertical="top"/>
    </xf>
    <xf numFmtId="165" fontId="9" fillId="0" borderId="0" xfId="1" applyNumberFormat="1" applyFont="1" applyAlignment="1">
      <alignment horizontal="right" vertical="top"/>
    </xf>
    <xf numFmtId="168" fontId="9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165" fontId="4" fillId="0" borderId="0" xfId="2" applyNumberFormat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9" fillId="0" borderId="0" xfId="1" applyFont="1" applyAlignment="1">
      <alignment horizontal="left" vertical="top"/>
    </xf>
    <xf numFmtId="0" fontId="8" fillId="6" borderId="0" xfId="1" applyFont="1" applyFill="1" applyAlignment="1">
      <alignment horizontal="left" vertical="center"/>
    </xf>
    <xf numFmtId="166" fontId="7" fillId="6" borderId="0" xfId="2" applyNumberFormat="1" applyFont="1" applyFill="1" applyAlignment="1">
      <alignment horizontal="right" vertical="center"/>
    </xf>
    <xf numFmtId="165" fontId="7" fillId="6" borderId="0" xfId="2" applyNumberFormat="1" applyFont="1" applyFill="1" applyAlignment="1">
      <alignment horizontal="right" vertical="center"/>
    </xf>
    <xf numFmtId="164" fontId="7" fillId="6" borderId="0" xfId="2" applyNumberFormat="1" applyFont="1" applyFill="1" applyAlignment="1">
      <alignment horizontal="right" vertical="center"/>
    </xf>
    <xf numFmtId="0" fontId="9" fillId="0" borderId="0" xfId="1" applyFont="1" applyAlignment="1">
      <alignment horizontal="justify" vertical="top" wrapText="1"/>
    </xf>
    <xf numFmtId="0" fontId="4" fillId="0" borderId="0" xfId="2" applyFont="1" applyAlignment="1">
      <alignment horizontal="right" vertical="top"/>
    </xf>
    <xf numFmtId="0" fontId="7" fillId="0" borderId="0" xfId="2" applyFont="1" applyAlignment="1">
      <alignment horizontal="right" vertical="top"/>
    </xf>
    <xf numFmtId="0" fontId="9" fillId="0" borderId="7" xfId="1" applyFont="1" applyBorder="1" applyAlignment="1">
      <alignment vertical="center"/>
    </xf>
    <xf numFmtId="165" fontId="9" fillId="0" borderId="7" xfId="1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1" fillId="0" borderId="8" xfId="2" applyFont="1" applyBorder="1" applyAlignment="1">
      <alignment horizontal="left" vertical="top" wrapText="1"/>
    </xf>
    <xf numFmtId="0" fontId="9" fillId="0" borderId="0" xfId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/>
    </xf>
    <xf numFmtId="167" fontId="4" fillId="0" borderId="0" xfId="1" applyNumberFormat="1" applyFont="1"/>
    <xf numFmtId="0" fontId="7" fillId="0" borderId="0" xfId="1" applyFont="1" applyFill="1" applyAlignment="1">
      <alignment horizontal="center"/>
    </xf>
    <xf numFmtId="0" fontId="4" fillId="0" borderId="0" xfId="1" applyFont="1" applyFill="1"/>
    <xf numFmtId="0" fontId="0" fillId="0" borderId="0" xfId="0" applyFill="1"/>
    <xf numFmtId="0" fontId="7" fillId="0" borderId="0" xfId="1" applyFont="1" applyFill="1" applyAlignment="1">
      <alignment horizontal="left"/>
    </xf>
    <xf numFmtId="165" fontId="13" fillId="0" borderId="0" xfId="2" applyNumberFormat="1" applyFont="1" applyFill="1" applyAlignment="1">
      <alignment horizontal="right" vertical="top"/>
    </xf>
    <xf numFmtId="0" fontId="4" fillId="0" borderId="0" xfId="1" applyFont="1" applyFill="1" applyAlignment="1">
      <alignment horizontal="center"/>
    </xf>
    <xf numFmtId="0" fontId="9" fillId="0" borderId="0" xfId="1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165" fontId="4" fillId="0" borderId="0" xfId="2" applyNumberFormat="1" applyFont="1" applyFill="1" applyAlignment="1">
      <alignment horizontal="right" vertical="top"/>
    </xf>
    <xf numFmtId="0" fontId="0" fillId="0" borderId="0" xfId="0" applyFont="1" applyFill="1"/>
    <xf numFmtId="0" fontId="9" fillId="0" borderId="0" xfId="1" applyFont="1" applyFill="1" applyAlignment="1">
      <alignment horizontal="justify" vertical="top"/>
    </xf>
    <xf numFmtId="0" fontId="0" fillId="0" borderId="0" xfId="0" applyFont="1" applyFill="1" applyAlignment="1">
      <alignment horizontal="justify" vertical="top"/>
    </xf>
    <xf numFmtId="165" fontId="7" fillId="0" borderId="0" xfId="2" applyNumberFormat="1" applyFont="1" applyFill="1" applyAlignment="1">
      <alignment horizontal="right" vertical="top"/>
    </xf>
    <xf numFmtId="0" fontId="7" fillId="0" borderId="0" xfId="1" applyFont="1" applyFill="1"/>
    <xf numFmtId="0" fontId="1" fillId="0" borderId="0" xfId="0" applyFont="1" applyFill="1"/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167" fontId="7" fillId="0" borderId="0" xfId="1" applyNumberFormat="1" applyFont="1"/>
    <xf numFmtId="165" fontId="7" fillId="0" borderId="0" xfId="1" applyNumberFormat="1" applyFont="1"/>
  </cellXfs>
  <cellStyles count="3">
    <cellStyle name="Normal" xfId="0" builtinId="0"/>
    <cellStyle name="Normal 18" xfId="1" xr:uid="{EE016B9B-06A1-4A43-8DDD-9E9107A31D58}"/>
    <cellStyle name="Normal 2 2" xfId="2" xr:uid="{233AEF48-10A8-4AD0-9F9D-6098D80AA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0D738FA-0B2D-4534-9063-E53A45EB41AA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F101-8BA6-4E92-AFDD-E6F2F42AB04D}">
  <sheetPr>
    <pageSetUpPr fitToPage="1"/>
  </sheetPr>
  <dimension ref="A1:N106"/>
  <sheetViews>
    <sheetView showGridLines="0" tabSelected="1" zoomScaleNormal="100" workbookViewId="0">
      <selection activeCell="J10" sqref="J10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1702562465</v>
      </c>
      <c r="E10" s="18">
        <v>3525164796</v>
      </c>
      <c r="F10" s="18">
        <f>D10+E10</f>
        <v>5227727261</v>
      </c>
      <c r="G10" s="18">
        <v>4973731629</v>
      </c>
      <c r="H10" s="18">
        <v>4973731629</v>
      </c>
      <c r="I10" s="18">
        <f>SUM(H10-D10)</f>
        <v>3271169164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1728858660</v>
      </c>
      <c r="E11" s="18">
        <v>-388715074</v>
      </c>
      <c r="F11" s="18">
        <f t="shared" ref="F11:F16" si="0">D11+E11</f>
        <v>1340143586</v>
      </c>
      <c r="G11" s="18">
        <v>907928921</v>
      </c>
      <c r="H11" s="18">
        <v>907928921</v>
      </c>
      <c r="I11" s="18">
        <f t="shared" ref="I11:I40" si="1">SUM(H11-D11)</f>
        <v>-820929739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1506859576</v>
      </c>
      <c r="E13" s="18">
        <v>346978656</v>
      </c>
      <c r="F13" s="18">
        <f t="shared" si="0"/>
        <v>1853838232</v>
      </c>
      <c r="G13" s="18">
        <v>1608030045</v>
      </c>
      <c r="H13" s="18">
        <v>1608030045</v>
      </c>
      <c r="I13" s="18">
        <f t="shared" si="1"/>
        <v>101170469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135754000</v>
      </c>
      <c r="E14" s="18">
        <f>21107870+791669867</f>
        <v>812777737</v>
      </c>
      <c r="F14" s="18">
        <f t="shared" si="0"/>
        <v>948531737</v>
      </c>
      <c r="G14" s="18">
        <f>21107870+891697867</f>
        <v>912805737</v>
      </c>
      <c r="H14" s="18">
        <f>21107870+891697867</f>
        <v>912805737</v>
      </c>
      <c r="I14" s="18">
        <f t="shared" si="1"/>
        <v>777051737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1009319199</v>
      </c>
      <c r="E15" s="18">
        <v>3658270717</v>
      </c>
      <c r="F15" s="18">
        <f t="shared" si="0"/>
        <v>4667589916</v>
      </c>
      <c r="G15" s="18">
        <v>4631779606</v>
      </c>
      <c r="H15" s="18">
        <v>4631779606</v>
      </c>
      <c r="I15" s="18">
        <f t="shared" si="1"/>
        <v>3622460407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260271567</v>
      </c>
      <c r="E16" s="18">
        <f>100320659+11578380</f>
        <v>111899039</v>
      </c>
      <c r="F16" s="18">
        <f t="shared" si="0"/>
        <v>372170606</v>
      </c>
      <c r="G16" s="18">
        <f>159781806+156626442</f>
        <v>316408248</v>
      </c>
      <c r="H16" s="18">
        <f>159781806+156626442</f>
        <v>316408248</v>
      </c>
      <c r="I16" s="18">
        <f t="shared" si="1"/>
        <v>56136681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41567049770</v>
      </c>
      <c r="E17" s="18">
        <f>SUM(E18:E28)</f>
        <v>-463474325</v>
      </c>
      <c r="F17" s="18">
        <f>SUM(F18:F28)</f>
        <v>41103575445</v>
      </c>
      <c r="G17" s="18">
        <f t="shared" ref="G17:H17" si="2">SUM(G18:G28)</f>
        <v>34500410130</v>
      </c>
      <c r="H17" s="18">
        <f t="shared" si="2"/>
        <v>34500410130</v>
      </c>
      <c r="I17" s="18">
        <f t="shared" si="1"/>
        <v>-7066639640</v>
      </c>
      <c r="K17" s="19"/>
    </row>
    <row r="18" spans="2:11" s="16" customFormat="1" ht="12.95" customHeight="1" x14ac:dyDescent="0.25">
      <c r="C18" s="21" t="s">
        <v>22</v>
      </c>
      <c r="D18" s="22">
        <v>35188473840</v>
      </c>
      <c r="E18" s="22">
        <v>-624296748</v>
      </c>
      <c r="F18" s="22">
        <f>D18+E18</f>
        <v>34564177092</v>
      </c>
      <c r="G18" s="22">
        <v>29418340872</v>
      </c>
      <c r="H18" s="22">
        <v>29418340872</v>
      </c>
      <c r="I18" s="22">
        <f t="shared" si="1"/>
        <v>-5770132968</v>
      </c>
      <c r="K18" s="19"/>
    </row>
    <row r="19" spans="2:11" s="16" customFormat="1" ht="12.95" customHeight="1" x14ac:dyDescent="0.25">
      <c r="C19" s="21" t="s">
        <v>23</v>
      </c>
      <c r="D19" s="22">
        <v>1097717108</v>
      </c>
      <c r="E19" s="22">
        <v>158009852</v>
      </c>
      <c r="F19" s="22">
        <f t="shared" ref="F19:F28" si="3">D19+E19</f>
        <v>1255726960</v>
      </c>
      <c r="G19" s="22">
        <v>1022433152</v>
      </c>
      <c r="H19" s="22">
        <v>1022433152</v>
      </c>
      <c r="I19" s="22">
        <f t="shared" si="1"/>
        <v>-75283956</v>
      </c>
      <c r="K19" s="19"/>
    </row>
    <row r="20" spans="2:11" s="16" customFormat="1" ht="12.95" customHeight="1" x14ac:dyDescent="0.25">
      <c r="C20" s="21" t="s">
        <v>24</v>
      </c>
      <c r="D20" s="22">
        <v>1405183803</v>
      </c>
      <c r="E20" s="22">
        <v>117157176</v>
      </c>
      <c r="F20" s="22">
        <f t="shared" si="3"/>
        <v>1522340979</v>
      </c>
      <c r="G20" s="22">
        <v>1210502079</v>
      </c>
      <c r="H20" s="22">
        <v>1210502079</v>
      </c>
      <c r="I20" s="22">
        <f t="shared" si="1"/>
        <v>-194681724</v>
      </c>
      <c r="K20" s="19"/>
    </row>
    <row r="21" spans="2:11" s="16" customFormat="1" ht="12.95" customHeight="1" x14ac:dyDescent="0.25">
      <c r="C21" s="21" t="s">
        <v>25</v>
      </c>
      <c r="D21" s="22">
        <v>877566333</v>
      </c>
      <c r="E21" s="22">
        <v>-66780743</v>
      </c>
      <c r="F21" s="22">
        <f t="shared" si="3"/>
        <v>810785590</v>
      </c>
      <c r="G21" s="22">
        <v>587598360</v>
      </c>
      <c r="H21" s="22">
        <v>587598360</v>
      </c>
      <c r="I21" s="22">
        <f t="shared" si="1"/>
        <v>-289967973</v>
      </c>
      <c r="K21" s="19"/>
    </row>
    <row r="22" spans="2:11" s="16" customFormat="1" ht="12.95" customHeight="1" x14ac:dyDescent="0.25">
      <c r="C22" s="21" t="s">
        <v>26</v>
      </c>
      <c r="D22" s="22">
        <v>128131497</v>
      </c>
      <c r="E22" s="22">
        <v>-12186285</v>
      </c>
      <c r="F22" s="22">
        <f t="shared" si="3"/>
        <v>115945212</v>
      </c>
      <c r="G22" s="22">
        <v>86714422</v>
      </c>
      <c r="H22" s="22">
        <v>86714422</v>
      </c>
      <c r="I22" s="22">
        <f t="shared" si="1"/>
        <v>-41417075</v>
      </c>
      <c r="K22" s="19"/>
    </row>
    <row r="23" spans="2:11" s="16" customFormat="1" ht="12.95" customHeight="1" x14ac:dyDescent="0.25">
      <c r="C23" s="21" t="s">
        <v>27</v>
      </c>
      <c r="D23" s="22">
        <v>286609580</v>
      </c>
      <c r="E23" s="22">
        <v>-53566983</v>
      </c>
      <c r="F23" s="22">
        <f t="shared" si="3"/>
        <v>233042597</v>
      </c>
      <c r="G23" s="22">
        <v>170900400</v>
      </c>
      <c r="H23" s="22">
        <v>170900400</v>
      </c>
      <c r="I23" s="22">
        <f t="shared" si="1"/>
        <v>-115709180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474451894</v>
      </c>
      <c r="E26" s="22">
        <v>104957936</v>
      </c>
      <c r="F26" s="22">
        <f t="shared" si="3"/>
        <v>579409830</v>
      </c>
      <c r="G26" s="22">
        <v>477034199</v>
      </c>
      <c r="H26" s="22">
        <v>477034199</v>
      </c>
      <c r="I26" s="22">
        <f t="shared" si="1"/>
        <v>2582305</v>
      </c>
      <c r="K26" s="19"/>
    </row>
    <row r="27" spans="2:11" s="16" customFormat="1" ht="12.95" customHeight="1" x14ac:dyDescent="0.25">
      <c r="C27" s="21" t="s">
        <v>31</v>
      </c>
      <c r="D27" s="22">
        <v>2108915715</v>
      </c>
      <c r="E27" s="22">
        <v>-86768530</v>
      </c>
      <c r="F27" s="22">
        <f t="shared" si="3"/>
        <v>2022147185</v>
      </c>
      <c r="G27" s="22">
        <v>1526886646</v>
      </c>
      <c r="H27" s="22">
        <v>1526886646</v>
      </c>
      <c r="I27" s="22">
        <f t="shared" si="1"/>
        <v>-582029069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480610390</v>
      </c>
      <c r="E29" s="18">
        <f>SUM(E30:E34)</f>
        <v>2586107951</v>
      </c>
      <c r="F29" s="18">
        <f>SUM(F30:F34)</f>
        <v>3066718341</v>
      </c>
      <c r="G29" s="18">
        <f t="shared" ref="G29:H29" si="4">SUM(G30:G34)</f>
        <v>2942802990</v>
      </c>
      <c r="H29" s="18">
        <f t="shared" si="4"/>
        <v>2942802990</v>
      </c>
      <c r="I29" s="18">
        <f t="shared" si="1"/>
        <v>2462192600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 t="shared" ref="F30:F40" si="5"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50656852</v>
      </c>
      <c r="E31" s="22">
        <v>0</v>
      </c>
      <c r="F31" s="22">
        <f t="shared" si="5"/>
        <v>50656852</v>
      </c>
      <c r="G31" s="22">
        <v>37992636</v>
      </c>
      <c r="H31" s="22">
        <v>37992636</v>
      </c>
      <c r="I31" s="22">
        <f t="shared" si="1"/>
        <v>-12664216</v>
      </c>
      <c r="K31" s="19"/>
    </row>
    <row r="32" spans="2:11" s="16" customFormat="1" ht="12.95" customHeight="1" x14ac:dyDescent="0.25">
      <c r="C32" s="21" t="s">
        <v>36</v>
      </c>
      <c r="D32" s="22">
        <v>233214550</v>
      </c>
      <c r="E32" s="22">
        <v>52663926</v>
      </c>
      <c r="F32" s="22">
        <f t="shared" si="5"/>
        <v>285878476</v>
      </c>
      <c r="G32" s="22">
        <v>227700032</v>
      </c>
      <c r="H32" s="22">
        <v>227700032</v>
      </c>
      <c r="I32" s="22">
        <f t="shared" si="1"/>
        <v>-5514518</v>
      </c>
      <c r="K32" s="19"/>
    </row>
    <row r="33" spans="1:14" s="16" customFormat="1" ht="12.95" customHeight="1" x14ac:dyDescent="0.25">
      <c r="C33" s="21" t="s">
        <v>37</v>
      </c>
      <c r="D33" s="22">
        <v>24415813</v>
      </c>
      <c r="E33" s="22">
        <v>-2581113</v>
      </c>
      <c r="F33" s="22">
        <f t="shared" si="5"/>
        <v>21834700</v>
      </c>
      <c r="G33" s="22">
        <v>16435890</v>
      </c>
      <c r="H33" s="22">
        <v>16435890</v>
      </c>
      <c r="I33" s="22">
        <f t="shared" si="1"/>
        <v>-7979923</v>
      </c>
      <c r="K33" s="19"/>
    </row>
    <row r="34" spans="1:14" s="16" customFormat="1" ht="12.95" customHeight="1" x14ac:dyDescent="0.25">
      <c r="C34" s="21" t="s">
        <v>38</v>
      </c>
      <c r="D34" s="22">
        <v>172323175</v>
      </c>
      <c r="E34" s="22">
        <v>2536025138</v>
      </c>
      <c r="F34" s="22">
        <f t="shared" si="5"/>
        <v>2708348313</v>
      </c>
      <c r="G34" s="22">
        <v>2660674432</v>
      </c>
      <c r="H34" s="22">
        <v>2660674432</v>
      </c>
      <c r="I34" s="22">
        <f t="shared" si="1"/>
        <v>2488351257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16" customFormat="1" ht="12.95" customHeight="1" x14ac:dyDescent="0.25">
      <c r="A42" s="27" t="s">
        <v>45</v>
      </c>
      <c r="B42" s="27"/>
      <c r="C42" s="27"/>
      <c r="D42" s="28">
        <f>SUM(D10+D11+D12+D13+D14+D15+D16+D17+D29+D35+D36+D38)</f>
        <v>48391285627</v>
      </c>
      <c r="E42" s="29">
        <f>SUM(E10+E11+E12+E13+E14+E15+E16+E17+E29+E35+E36+E38)</f>
        <v>10189009497</v>
      </c>
      <c r="F42" s="28">
        <f>SUM(F10+F11+F12+F13+F14+F15+F16+F17+F29+F35+F36+F38)</f>
        <v>58580295124</v>
      </c>
      <c r="G42" s="28">
        <f>SUM(G10+G11+G12+G13+G14+G15+G16+G17+G29+G35+G36+G38)</f>
        <v>50793897306</v>
      </c>
      <c r="H42" s="28">
        <f>SUM(H10+H11+H12+H13+H14+H15+H16+H17+H29+H35+H36+H38)</f>
        <v>50793897306</v>
      </c>
      <c r="I42" s="30">
        <f>SUM(H42-D42)</f>
        <v>2402611679</v>
      </c>
      <c r="K42" s="19"/>
      <c r="M42" s="25"/>
    </row>
    <row r="43" spans="1:14" s="16" customFormat="1" ht="12.95" customHeight="1" x14ac:dyDescent="0.25">
      <c r="D43" s="31"/>
      <c r="E43" s="31"/>
      <c r="F43" s="31"/>
      <c r="G43" s="32"/>
      <c r="H43" s="32"/>
      <c r="I43" s="24"/>
      <c r="K43" s="19"/>
      <c r="L43" s="19"/>
      <c r="M43" s="25"/>
      <c r="N43" s="33"/>
    </row>
    <row r="44" spans="1:14" s="16" customFormat="1" ht="12.95" customHeight="1" x14ac:dyDescent="0.25">
      <c r="A44" s="34" t="s">
        <v>46</v>
      </c>
      <c r="B44" s="34"/>
      <c r="C44" s="34"/>
      <c r="D44" s="35"/>
      <c r="E44" s="35"/>
      <c r="F44" s="35"/>
      <c r="G44" s="36"/>
      <c r="H44" s="36"/>
      <c r="I44" s="24">
        <f>SUM(H42-D42)</f>
        <v>2402611679</v>
      </c>
      <c r="K44" s="19"/>
      <c r="M44" s="25"/>
      <c r="N44" s="33"/>
    </row>
    <row r="45" spans="1:14" s="16" customFormat="1" ht="12.95" customHeight="1" x14ac:dyDescent="0.25">
      <c r="D45" s="31"/>
      <c r="E45" s="31"/>
      <c r="F45" s="31"/>
      <c r="G45" s="32"/>
      <c r="H45" s="32"/>
      <c r="I45" s="32"/>
      <c r="K45" s="19"/>
      <c r="L45" s="33"/>
      <c r="N45" s="33"/>
    </row>
    <row r="46" spans="1:14" s="16" customFormat="1" ht="12.95" customHeight="1" x14ac:dyDescent="0.25">
      <c r="A46" s="13" t="s">
        <v>47</v>
      </c>
      <c r="B46" s="13"/>
      <c r="C46" s="13"/>
      <c r="D46" s="37"/>
      <c r="E46" s="37"/>
      <c r="F46" s="37"/>
      <c r="G46" s="38"/>
      <c r="H46" s="38"/>
      <c r="I46" s="38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54962542161</v>
      </c>
      <c r="E47" s="18">
        <f>SUM(E48:E55)</f>
        <v>2409025544</v>
      </c>
      <c r="F47" s="18">
        <f>SUM(F48:F55)</f>
        <v>57371567705</v>
      </c>
      <c r="G47" s="18">
        <f>SUM(G48:G55)</f>
        <v>44794912584</v>
      </c>
      <c r="H47" s="18">
        <f>SUM(H48:H55)</f>
        <v>44794912584</v>
      </c>
      <c r="I47" s="18">
        <f t="shared" ref="I47:I67" si="8">SUM(H47-D47)</f>
        <v>-10167629577</v>
      </c>
      <c r="K47" s="19"/>
      <c r="N47" s="39"/>
    </row>
    <row r="48" spans="1:14" s="16" customFormat="1" ht="12.95" customHeight="1" x14ac:dyDescent="0.25">
      <c r="C48" s="23" t="s">
        <v>49</v>
      </c>
      <c r="D48" s="22">
        <v>22902371163</v>
      </c>
      <c r="E48" s="22">
        <v>-1330729085</v>
      </c>
      <c r="F48" s="22">
        <f>D48+E48</f>
        <v>21571642078</v>
      </c>
      <c r="G48" s="22">
        <v>14984656003</v>
      </c>
      <c r="H48" s="22">
        <v>14984656003</v>
      </c>
      <c r="I48" s="22">
        <f t="shared" si="8"/>
        <v>-7917715160</v>
      </c>
      <c r="K48" s="19"/>
    </row>
    <row r="49" spans="1:11" s="16" customFormat="1" ht="12.95" customHeight="1" x14ac:dyDescent="0.25">
      <c r="C49" s="21" t="s">
        <v>50</v>
      </c>
      <c r="D49" s="22">
        <v>5796735380</v>
      </c>
      <c r="E49" s="22">
        <v>97768994</v>
      </c>
      <c r="F49" s="22">
        <f t="shared" ref="F49:F65" si="9">D49+E49</f>
        <v>5894504374</v>
      </c>
      <c r="G49" s="22">
        <v>4033088013</v>
      </c>
      <c r="H49" s="22">
        <v>4033088013</v>
      </c>
      <c r="I49" s="22">
        <f t="shared" si="8"/>
        <v>-1763647367</v>
      </c>
      <c r="K49" s="19"/>
    </row>
    <row r="50" spans="1:11" s="16" customFormat="1" ht="12.95" customHeight="1" x14ac:dyDescent="0.25">
      <c r="C50" s="21" t="s">
        <v>51</v>
      </c>
      <c r="D50" s="22">
        <v>14895249608</v>
      </c>
      <c r="E50" s="22">
        <v>1961396271</v>
      </c>
      <c r="F50" s="22">
        <f t="shared" si="9"/>
        <v>16856645879</v>
      </c>
      <c r="G50" s="22">
        <v>15547120902</v>
      </c>
      <c r="H50" s="22">
        <v>15547120902</v>
      </c>
      <c r="I50" s="22">
        <f t="shared" si="8"/>
        <v>651871294</v>
      </c>
      <c r="K50" s="19"/>
    </row>
    <row r="51" spans="1:11" s="16" customFormat="1" ht="26.25" customHeight="1" x14ac:dyDescent="0.25">
      <c r="C51" s="23" t="s">
        <v>52</v>
      </c>
      <c r="D51" s="22">
        <v>4163804482</v>
      </c>
      <c r="E51" s="22">
        <v>608650677</v>
      </c>
      <c r="F51" s="22">
        <f t="shared" si="9"/>
        <v>4772455159</v>
      </c>
      <c r="G51" s="22">
        <v>3731504031</v>
      </c>
      <c r="H51" s="22">
        <v>3731504031</v>
      </c>
      <c r="I51" s="22">
        <f t="shared" si="8"/>
        <v>-432300451</v>
      </c>
      <c r="K51" s="19"/>
    </row>
    <row r="52" spans="1:11" s="16" customFormat="1" ht="12.95" customHeight="1" x14ac:dyDescent="0.25">
      <c r="C52" s="21" t="s">
        <v>53</v>
      </c>
      <c r="D52" s="22">
        <v>2243209157</v>
      </c>
      <c r="E52" s="22">
        <v>304416587</v>
      </c>
      <c r="F52" s="22">
        <f t="shared" si="9"/>
        <v>2547625744</v>
      </c>
      <c r="G52" s="22">
        <v>1986823450</v>
      </c>
      <c r="H52" s="22">
        <v>1986823450</v>
      </c>
      <c r="I52" s="22">
        <f t="shared" si="8"/>
        <v>-256385707</v>
      </c>
      <c r="K52" s="19"/>
    </row>
    <row r="53" spans="1:11" s="16" customFormat="1" ht="12.95" customHeight="1" x14ac:dyDescent="0.25">
      <c r="C53" s="21" t="s">
        <v>54</v>
      </c>
      <c r="D53" s="22">
        <v>439595162</v>
      </c>
      <c r="E53" s="22">
        <v>4984176</v>
      </c>
      <c r="F53" s="22">
        <f t="shared" si="9"/>
        <v>444579338</v>
      </c>
      <c r="G53" s="22">
        <v>323810296</v>
      </c>
      <c r="H53" s="22">
        <v>323810296</v>
      </c>
      <c r="I53" s="22">
        <f t="shared" si="8"/>
        <v>-115784866</v>
      </c>
      <c r="K53" s="19"/>
    </row>
    <row r="54" spans="1:11" s="16" customFormat="1" ht="26.25" customHeight="1" x14ac:dyDescent="0.25">
      <c r="A54" s="40"/>
      <c r="B54" s="40"/>
      <c r="C54" s="23" t="s">
        <v>55</v>
      </c>
      <c r="D54" s="22">
        <v>227927061</v>
      </c>
      <c r="E54" s="22">
        <v>20513439</v>
      </c>
      <c r="F54" s="22">
        <f t="shared" si="9"/>
        <v>248440500</v>
      </c>
      <c r="G54" s="22">
        <v>225647793</v>
      </c>
      <c r="H54" s="22">
        <v>225647793</v>
      </c>
      <c r="I54" s="22">
        <f t="shared" si="8"/>
        <v>-2279268</v>
      </c>
      <c r="K54" s="19"/>
    </row>
    <row r="55" spans="1:11" s="16" customFormat="1" ht="12.95" customHeight="1" x14ac:dyDescent="0.25">
      <c r="C55" s="21" t="s">
        <v>56</v>
      </c>
      <c r="D55" s="22">
        <v>4293650148</v>
      </c>
      <c r="E55" s="22">
        <v>742024485</v>
      </c>
      <c r="F55" s="22">
        <f t="shared" si="9"/>
        <v>5035674633</v>
      </c>
      <c r="G55" s="22">
        <v>3962262096</v>
      </c>
      <c r="H55" s="22">
        <v>3962262096</v>
      </c>
      <c r="I55" s="22">
        <f t="shared" si="8"/>
        <v>-331388052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15079755</v>
      </c>
      <c r="E56" s="18">
        <f>SUM(E57:E60)</f>
        <v>606731347</v>
      </c>
      <c r="F56" s="18">
        <f>SUM(F57:F60)</f>
        <v>621811102</v>
      </c>
      <c r="G56" s="18">
        <f t="shared" ref="G56:H56" si="10">SUM(G57:G60)</f>
        <v>617059679</v>
      </c>
      <c r="H56" s="18">
        <f t="shared" si="10"/>
        <v>617059679</v>
      </c>
      <c r="I56" s="18">
        <f t="shared" si="8"/>
        <v>601979924</v>
      </c>
      <c r="K56" s="19"/>
    </row>
    <row r="57" spans="1:11" s="16" customFormat="1" ht="12.95" customHeight="1" x14ac:dyDescent="0.25">
      <c r="A57" s="40"/>
      <c r="B57" s="40"/>
      <c r="C57" s="21" t="s">
        <v>58</v>
      </c>
      <c r="D57" s="22">
        <v>0</v>
      </c>
      <c r="E57" s="22">
        <v>0</v>
      </c>
      <c r="F57" s="22">
        <f t="shared" si="9"/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9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0"/>
      <c r="B59" s="40"/>
      <c r="C59" s="21" t="s">
        <v>60</v>
      </c>
      <c r="D59" s="22">
        <v>7650000</v>
      </c>
      <c r="E59" s="22">
        <v>155282680</v>
      </c>
      <c r="F59" s="22">
        <f t="shared" si="9"/>
        <v>162932680</v>
      </c>
      <c r="G59" s="22">
        <v>162932680</v>
      </c>
      <c r="H59" s="22">
        <v>162932680</v>
      </c>
      <c r="I59" s="22">
        <f t="shared" si="8"/>
        <v>155282680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451448667</v>
      </c>
      <c r="F60" s="22">
        <f t="shared" si="9"/>
        <v>458878422</v>
      </c>
      <c r="G60" s="41">
        <v>454126999</v>
      </c>
      <c r="H60" s="41">
        <v>454126999</v>
      </c>
      <c r="I60" s="41">
        <f t="shared" si="8"/>
        <v>446697244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f>SUM(E62:E63)</f>
        <v>2717660</v>
      </c>
      <c r="F61" s="18">
        <f>SUM(F62:F63)</f>
        <v>147513851</v>
      </c>
      <c r="G61" s="18">
        <f t="shared" ref="G61:H61" si="11">SUM(G62:G63)</f>
        <v>116797039</v>
      </c>
      <c r="H61" s="18">
        <f t="shared" si="11"/>
        <v>116797039</v>
      </c>
      <c r="I61" s="18">
        <f t="shared" si="8"/>
        <v>-27999152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2717660</v>
      </c>
      <c r="F62" s="22">
        <f t="shared" si="9"/>
        <v>147513851</v>
      </c>
      <c r="G62" s="41">
        <v>116797039</v>
      </c>
      <c r="H62" s="41">
        <v>116797039</v>
      </c>
      <c r="I62" s="22">
        <f t="shared" si="8"/>
        <v>-27999152</v>
      </c>
      <c r="K62" s="19"/>
    </row>
    <row r="63" spans="1:11" s="16" customFormat="1" ht="12.95" customHeight="1" x14ac:dyDescent="0.25">
      <c r="C63" s="21" t="s">
        <v>63</v>
      </c>
      <c r="D63" s="41">
        <v>0</v>
      </c>
      <c r="E63" s="41">
        <v>0</v>
      </c>
      <c r="F63" s="22">
        <f t="shared" si="9"/>
        <v>0</v>
      </c>
      <c r="G63" s="41">
        <v>0</v>
      </c>
      <c r="H63" s="41">
        <v>0</v>
      </c>
      <c r="I63" s="41">
        <f t="shared" si="8"/>
        <v>0</v>
      </c>
      <c r="K63" s="19"/>
    </row>
    <row r="64" spans="1:11" s="16" customFormat="1" ht="27" customHeight="1" x14ac:dyDescent="0.25">
      <c r="A64" s="40"/>
      <c r="B64" s="42" t="s">
        <v>64</v>
      </c>
      <c r="C64" s="42"/>
      <c r="D64" s="18">
        <v>8518657919</v>
      </c>
      <c r="E64" s="18">
        <v>502874404</v>
      </c>
      <c r="F64" s="18">
        <f>D64+E64</f>
        <v>9021532323</v>
      </c>
      <c r="G64" s="18">
        <v>6830974451</v>
      </c>
      <c r="H64" s="18">
        <v>6830974451</v>
      </c>
      <c r="I64" s="18">
        <f t="shared" si="8"/>
        <v>-1687683468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9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1" s="16" customFormat="1" ht="12.95" customHeight="1" x14ac:dyDescent="0.25">
      <c r="A67" s="27" t="s">
        <v>66</v>
      </c>
      <c r="B67" s="27"/>
      <c r="C67" s="27"/>
      <c r="D67" s="28">
        <f>SUM(D47+D56+D61+D64+D65)</f>
        <v>63641076026</v>
      </c>
      <c r="E67" s="29">
        <f>SUM(E47+E56+E61+E64+E65)</f>
        <v>3521348955</v>
      </c>
      <c r="F67" s="28">
        <f>SUM(F47+F56+F61+F64+F65)</f>
        <v>67162424981</v>
      </c>
      <c r="G67" s="28">
        <f>SUM(G47+G56+G61+G64+G65)</f>
        <v>52359743753</v>
      </c>
      <c r="H67" s="28">
        <f>SUM(H47+H56+H61+H64+H65)</f>
        <v>52359743753</v>
      </c>
      <c r="I67" s="30">
        <f t="shared" si="8"/>
        <v>-11281332273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2">SUM(E70)</f>
        <v>0</v>
      </c>
      <c r="F69" s="18">
        <f>D69+E69</f>
        <v>0</v>
      </c>
      <c r="G69" s="18">
        <f t="shared" si="12"/>
        <v>0</v>
      </c>
      <c r="H69" s="18">
        <f t="shared" si="12"/>
        <v>0</v>
      </c>
      <c r="I69" s="18">
        <f t="shared" ref="I69:I72" si="13">SUM(H69-D69)</f>
        <v>0</v>
      </c>
      <c r="K69" s="19"/>
    </row>
    <row r="70" spans="1:11" s="16" customFormat="1" ht="12.95" customHeight="1" x14ac:dyDescent="0.25">
      <c r="B70" s="43" t="s">
        <v>68</v>
      </c>
      <c r="C70" s="43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3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4" t="s">
        <v>69</v>
      </c>
      <c r="B72" s="44"/>
      <c r="C72" s="44"/>
      <c r="D72" s="45">
        <f>SUM(D42+D67+D69)</f>
        <v>112032361653</v>
      </c>
      <c r="E72" s="46">
        <f>SUM(E42+E67+E69)</f>
        <v>13710358452</v>
      </c>
      <c r="F72" s="45">
        <f>SUM(F42+F67+F69)</f>
        <v>125742720105</v>
      </c>
      <c r="G72" s="45">
        <f>SUM(G42+G67+G69)</f>
        <v>103153641059</v>
      </c>
      <c r="H72" s="45">
        <f>SUM(H42+H67+H69)</f>
        <v>103153641059</v>
      </c>
      <c r="I72" s="47">
        <f t="shared" si="13"/>
        <v>-8878720594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1" s="16" customFormat="1" ht="12.95" customHeight="1" x14ac:dyDescent="0.25">
      <c r="B75" s="48" t="s">
        <v>71</v>
      </c>
      <c r="C75" s="48"/>
      <c r="D75" s="49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4">SUM(H75-D75)</f>
        <v>0</v>
      </c>
      <c r="K75" s="19"/>
    </row>
    <row r="76" spans="1:11" s="16" customFormat="1" ht="12.95" customHeight="1" x14ac:dyDescent="0.25">
      <c r="B76" s="48"/>
      <c r="C76" s="48"/>
      <c r="D76" s="49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8" t="s">
        <v>72</v>
      </c>
      <c r="C77" s="48"/>
      <c r="D77" s="49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5">SUM(H77-D77)</f>
        <v>0</v>
      </c>
      <c r="K77" s="19"/>
    </row>
    <row r="78" spans="1:11" s="16" customFormat="1" ht="12.95" customHeight="1" x14ac:dyDescent="0.25">
      <c r="B78" s="48"/>
      <c r="C78" s="48"/>
      <c r="D78" s="49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0">
        <f>SUM(D75+D77)</f>
        <v>0</v>
      </c>
      <c r="E80" s="18">
        <f t="shared" ref="E80:H80" si="16">SUM(E75+E77)</f>
        <v>0</v>
      </c>
      <c r="F80" s="18">
        <f t="shared" si="16"/>
        <v>0</v>
      </c>
      <c r="G80" s="18">
        <f t="shared" si="16"/>
        <v>0</v>
      </c>
      <c r="H80" s="18">
        <f t="shared" si="16"/>
        <v>0</v>
      </c>
      <c r="I80" s="18">
        <f t="shared" ref="I80" si="17">SUM(H80-D80)</f>
        <v>0</v>
      </c>
      <c r="K80" s="19"/>
    </row>
    <row r="81" spans="1:11" s="55" customFormat="1" ht="5.0999999999999996" customHeight="1" x14ac:dyDescent="0.2">
      <c r="A81" s="51"/>
      <c r="B81" s="51"/>
      <c r="C81" s="51"/>
      <c r="D81" s="51"/>
      <c r="E81" s="52"/>
      <c r="F81" s="53"/>
      <c r="G81" s="54"/>
      <c r="H81" s="54"/>
      <c r="I81" s="54"/>
      <c r="K81" s="19"/>
    </row>
    <row r="82" spans="1:11" s="55" customFormat="1" ht="15" customHeight="1" x14ac:dyDescent="0.2">
      <c r="A82" s="56" t="s">
        <v>73</v>
      </c>
      <c r="B82" s="56"/>
      <c r="C82" s="56"/>
      <c r="D82" s="57"/>
      <c r="E82" s="58"/>
      <c r="F82" s="59"/>
      <c r="G82" s="60"/>
      <c r="H82" s="60"/>
      <c r="I82" s="60"/>
      <c r="K82" s="19"/>
    </row>
    <row r="83" spans="1:11" s="2" customFormat="1" ht="12.75" x14ac:dyDescent="0.2">
      <c r="A83" s="61"/>
      <c r="B83" s="61"/>
      <c r="C83" s="61"/>
      <c r="D83" s="61"/>
      <c r="E83" s="61"/>
      <c r="F83" s="61"/>
      <c r="G83" s="61"/>
      <c r="H83" s="61"/>
      <c r="I83" s="61"/>
      <c r="K83" s="19"/>
    </row>
    <row r="84" spans="1:11" x14ac:dyDescent="0.25">
      <c r="D84" s="18"/>
      <c r="E84" s="18"/>
      <c r="F84" s="18"/>
      <c r="G84" s="18"/>
      <c r="H84" s="18"/>
      <c r="I84" s="62"/>
    </row>
    <row r="85" spans="1:11" x14ac:dyDescent="0.25">
      <c r="D85" s="18"/>
      <c r="E85" s="18"/>
      <c r="F85" s="18"/>
      <c r="G85" s="18"/>
      <c r="H85" s="18"/>
      <c r="I85" s="62"/>
    </row>
    <row r="86" spans="1:11" x14ac:dyDescent="0.25">
      <c r="D86" s="18"/>
      <c r="E86" s="18"/>
      <c r="F86" s="18"/>
      <c r="G86" s="18"/>
      <c r="H86" s="18"/>
      <c r="I86" s="62"/>
    </row>
    <row r="87" spans="1:11" x14ac:dyDescent="0.25">
      <c r="D87" s="18"/>
      <c r="E87" s="18"/>
      <c r="F87" s="18"/>
      <c r="G87" s="18"/>
      <c r="H87" s="18"/>
      <c r="I87" s="62"/>
    </row>
    <row r="88" spans="1:11" x14ac:dyDescent="0.25">
      <c r="D88" s="18"/>
      <c r="E88" s="18"/>
      <c r="F88" s="18"/>
      <c r="G88" s="18"/>
      <c r="H88" s="18"/>
      <c r="I88" s="62"/>
    </row>
    <row r="89" spans="1:11" x14ac:dyDescent="0.25">
      <c r="D89" s="18"/>
      <c r="E89" s="18"/>
      <c r="F89" s="18"/>
      <c r="G89" s="18"/>
      <c r="H89" s="18"/>
      <c r="I89" s="62"/>
    </row>
    <row r="90" spans="1:11" x14ac:dyDescent="0.25">
      <c r="D90" s="18"/>
      <c r="E90" s="18"/>
      <c r="F90" s="18"/>
      <c r="G90" s="18"/>
      <c r="H90" s="18"/>
      <c r="I90" s="62"/>
    </row>
    <row r="91" spans="1:11" x14ac:dyDescent="0.25">
      <c r="D91" s="18"/>
      <c r="E91" s="18"/>
      <c r="F91" s="18"/>
      <c r="G91" s="18"/>
      <c r="H91" s="18"/>
      <c r="I91" s="62"/>
    </row>
    <row r="92" spans="1:11" x14ac:dyDescent="0.25">
      <c r="D92" s="18"/>
      <c r="E92" s="18"/>
      <c r="F92" s="18"/>
      <c r="G92" s="18"/>
      <c r="H92" s="18"/>
      <c r="I92" s="62"/>
    </row>
    <row r="93" spans="1:11" x14ac:dyDescent="0.25">
      <c r="D93" s="18"/>
      <c r="E93" s="18"/>
      <c r="F93" s="18"/>
      <c r="G93" s="18"/>
      <c r="H93" s="18"/>
      <c r="I93" s="62"/>
    </row>
    <row r="94" spans="1:11" x14ac:dyDescent="0.25">
      <c r="D94" s="18"/>
      <c r="E94" s="18"/>
      <c r="F94" s="18"/>
      <c r="G94" s="18"/>
      <c r="H94" s="18"/>
      <c r="I94" s="62"/>
    </row>
    <row r="95" spans="1:11" s="65" customFormat="1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4"/>
    </row>
    <row r="96" spans="1:11" s="65" customFormat="1" x14ac:dyDescent="0.25">
      <c r="A96" s="64"/>
      <c r="B96" s="66"/>
      <c r="C96" s="66"/>
      <c r="D96" s="67"/>
      <c r="E96" s="67"/>
      <c r="F96" s="67"/>
      <c r="G96" s="67"/>
      <c r="H96" s="67"/>
      <c r="I96" s="63"/>
      <c r="J96" s="64"/>
    </row>
    <row r="97" spans="1:10" s="72" customFormat="1" x14ac:dyDescent="0.25">
      <c r="A97" s="68"/>
      <c r="B97" s="69"/>
      <c r="C97" s="69"/>
      <c r="D97" s="70"/>
      <c r="E97" s="71"/>
      <c r="F97" s="68"/>
      <c r="G97" s="71"/>
      <c r="H97" s="71"/>
      <c r="I97" s="68"/>
      <c r="J97" s="64"/>
    </row>
    <row r="98" spans="1:10" s="72" customFormat="1" x14ac:dyDescent="0.25">
      <c r="A98" s="68"/>
      <c r="B98" s="73"/>
      <c r="C98" s="74"/>
      <c r="D98" s="71"/>
      <c r="E98" s="71"/>
      <c r="F98" s="71"/>
      <c r="G98" s="71"/>
      <c r="H98" s="71"/>
      <c r="I98" s="68"/>
      <c r="J98" s="64"/>
    </row>
    <row r="99" spans="1:10" s="77" customFormat="1" x14ac:dyDescent="0.25">
      <c r="A99" s="63"/>
      <c r="B99" s="66"/>
      <c r="C99" s="66"/>
      <c r="D99" s="75"/>
      <c r="E99" s="75"/>
      <c r="F99" s="75"/>
      <c r="G99" s="75"/>
      <c r="H99" s="75"/>
      <c r="I99" s="63"/>
      <c r="J99" s="76"/>
    </row>
    <row r="100" spans="1:10" s="65" customFormat="1" x14ac:dyDescent="0.25">
      <c r="A100" s="63"/>
      <c r="B100" s="66"/>
      <c r="C100" s="66"/>
      <c r="D100" s="75"/>
      <c r="E100" s="75"/>
      <c r="F100" s="75"/>
      <c r="G100" s="75"/>
      <c r="H100" s="75"/>
      <c r="I100" s="63"/>
      <c r="J100" s="64"/>
    </row>
    <row r="101" spans="1:10" s="82" customFormat="1" x14ac:dyDescent="0.25">
      <c r="A101" s="78"/>
      <c r="B101" s="78"/>
      <c r="C101" s="79"/>
      <c r="D101" s="80"/>
      <c r="E101" s="80"/>
      <c r="F101" s="80"/>
      <c r="G101" s="80"/>
      <c r="H101" s="80"/>
      <c r="I101" s="78"/>
      <c r="J101" s="81"/>
    </row>
    <row r="102" spans="1:10" s="65" customFormat="1" x14ac:dyDescent="0.25">
      <c r="A102" s="64"/>
      <c r="B102" s="64"/>
      <c r="C102" s="64"/>
      <c r="D102" s="71"/>
      <c r="E102" s="71"/>
      <c r="F102" s="71"/>
      <c r="G102" s="71"/>
      <c r="H102" s="71"/>
      <c r="I102" s="71"/>
      <c r="J102" s="64"/>
    </row>
    <row r="103" spans="1:10" s="65" customFormat="1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64"/>
    </row>
    <row r="104" spans="1:10" x14ac:dyDescent="0.25">
      <c r="H104" s="62"/>
      <c r="I104" s="62"/>
    </row>
    <row r="105" spans="1:10" x14ac:dyDescent="0.25">
      <c r="A105" s="12"/>
      <c r="B105" s="12"/>
      <c r="C105" s="84"/>
      <c r="D105" s="18"/>
      <c r="E105" s="18"/>
      <c r="F105" s="18"/>
      <c r="G105" s="18"/>
      <c r="H105" s="18"/>
      <c r="I105" s="85"/>
    </row>
    <row r="106" spans="1:10" x14ac:dyDescent="0.25">
      <c r="C106" s="12"/>
      <c r="D106" s="86"/>
      <c r="E106" s="86"/>
      <c r="F106" s="86"/>
      <c r="G106" s="86"/>
      <c r="H106" s="86"/>
    </row>
  </sheetData>
  <mergeCells count="44">
    <mergeCell ref="A103:I103"/>
    <mergeCell ref="A83:I83"/>
    <mergeCell ref="B96:C96"/>
    <mergeCell ref="B97:C97"/>
    <mergeCell ref="B98:C98"/>
    <mergeCell ref="B99:C99"/>
    <mergeCell ref="B100:C100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2023-10-26T17:25:19Z</dcterms:created>
  <dcterms:modified xsi:type="dcterms:W3CDTF">2023-10-26T17:25:19Z</dcterms:modified>
</cp:coreProperties>
</file>