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D1448A52-0371-46BC-AF24-EA22FBEA4184}" xr6:coauthVersionLast="40" xr6:coauthVersionMax="40" xr10:uidLastSave="{00000000-0000-0000-0000-000000000000}"/>
  <bookViews>
    <workbookView xWindow="0" yWindow="0" windowWidth="25200" windowHeight="11775" xr2:uid="{9FBA75E0-2D67-46BB-BEC4-814BCC6CB0C7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E43" i="1"/>
  <c r="F43" i="1" s="1"/>
  <c r="D43" i="1"/>
  <c r="C43" i="1"/>
  <c r="B43" i="1"/>
  <c r="D41" i="1"/>
  <c r="C41" i="1"/>
  <c r="B41" i="1"/>
  <c r="E41" i="1" s="1"/>
  <c r="F41" i="1" s="1"/>
  <c r="D39" i="1"/>
  <c r="C39" i="1"/>
  <c r="B39" i="1"/>
  <c r="E39" i="1" s="1"/>
  <c r="F39" i="1" s="1"/>
  <c r="D37" i="1"/>
  <c r="C37" i="1"/>
  <c r="E37" i="1" s="1"/>
  <c r="F37" i="1" s="1"/>
  <c r="B37" i="1"/>
  <c r="E35" i="1"/>
  <c r="F35" i="1" s="1"/>
  <c r="D35" i="1"/>
  <c r="C35" i="1"/>
  <c r="B35" i="1"/>
  <c r="D33" i="1"/>
  <c r="C33" i="1"/>
  <c r="B33" i="1"/>
  <c r="B27" i="1" s="1"/>
  <c r="D31" i="1"/>
  <c r="C31" i="1"/>
  <c r="E31" i="1" s="1"/>
  <c r="F31" i="1" s="1"/>
  <c r="B31" i="1"/>
  <c r="D29" i="1"/>
  <c r="E29" i="1" s="1"/>
  <c r="C29" i="1"/>
  <c r="C27" i="1" s="1"/>
  <c r="B29" i="1"/>
  <c r="D24" i="1"/>
  <c r="C24" i="1"/>
  <c r="B24" i="1"/>
  <c r="E24" i="1" s="1"/>
  <c r="F24" i="1" s="1"/>
  <c r="B22" i="1"/>
  <c r="E22" i="1" s="1"/>
  <c r="F22" i="1" s="1"/>
  <c r="D20" i="1"/>
  <c r="C20" i="1"/>
  <c r="B20" i="1"/>
  <c r="E20" i="1" s="1"/>
  <c r="F20" i="1" s="1"/>
  <c r="D18" i="1"/>
  <c r="C18" i="1"/>
  <c r="B18" i="1"/>
  <c r="E18" i="1" s="1"/>
  <c r="F18" i="1" s="1"/>
  <c r="D16" i="1"/>
  <c r="E16" i="1" s="1"/>
  <c r="F16" i="1" s="1"/>
  <c r="C16" i="1"/>
  <c r="B16" i="1"/>
  <c r="E14" i="1"/>
  <c r="F14" i="1" s="1"/>
  <c r="D14" i="1"/>
  <c r="C14" i="1"/>
  <c r="B14" i="1"/>
  <c r="D12" i="1"/>
  <c r="C12" i="1"/>
  <c r="B12" i="1"/>
  <c r="E12" i="1" s="1"/>
  <c r="C10" i="1"/>
  <c r="A4" i="1"/>
  <c r="F29" i="1" l="1"/>
  <c r="F27" i="1" s="1"/>
  <c r="C8" i="1"/>
  <c r="E10" i="1"/>
  <c r="F12" i="1"/>
  <c r="F10" i="1" s="1"/>
  <c r="B10" i="1"/>
  <c r="B8" i="1" s="1"/>
  <c r="D27" i="1"/>
  <c r="E33" i="1"/>
  <c r="F33" i="1" s="1"/>
  <c r="D10" i="1"/>
  <c r="D8" i="1" s="1"/>
  <c r="E8" i="1" l="1"/>
  <c r="F8" i="1" s="1"/>
  <c r="E27" i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<sst xmlns="http://schemas.openxmlformats.org/spreadsheetml/2006/main" count="30" uniqueCount="30">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</sst>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7091D284-45FB-4CEB-9606-7B5EAE313FA8}"/>
    <cellStyle name="Normal 3 2 2 2 3" xfId="2" xr:uid="{2FFC8577-F37D-4021-9E1D-45FFE0439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C14">
            <v>410980062</v>
          </cell>
        </row>
        <row r="17">
          <cell r="C17">
            <v>2281447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744366537</v>
          </cell>
        </row>
        <row r="44">
          <cell r="C44">
            <v>828925602</v>
          </cell>
        </row>
        <row r="47">
          <cell r="C47">
            <v>191270319</v>
          </cell>
        </row>
        <row r="50">
          <cell r="C50">
            <v>180270821</v>
          </cell>
        </row>
        <row r="53">
          <cell r="C53">
            <v>590626</v>
          </cell>
        </row>
        <row r="56">
          <cell r="C56">
            <v>0</v>
          </cell>
        </row>
        <row r="59">
          <cell r="C59">
            <v>0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113275</v>
          </cell>
          <cell r="J15">
            <v>63275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410912338</v>
          </cell>
          <cell r="I17">
            <v>9069880100</v>
          </cell>
          <cell r="J17">
            <v>9049708958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67724</v>
          </cell>
          <cell r="I20">
            <v>19242</v>
          </cell>
          <cell r="J20">
            <v>31819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2565</v>
          </cell>
          <cell r="I23">
            <v>2110978925</v>
          </cell>
          <cell r="J23">
            <v>2053813288</v>
          </cell>
        </row>
        <row r="24">
          <cell r="G24">
            <v>2278882</v>
          </cell>
          <cell r="I24">
            <v>5536520</v>
          </cell>
          <cell r="J24">
            <v>5001178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I28">
            <v>5904324697</v>
          </cell>
          <cell r="J28">
            <v>5904324697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744366537</v>
          </cell>
          <cell r="I42">
            <v>2130079120</v>
          </cell>
          <cell r="J42">
            <v>1814702383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162472414</v>
          </cell>
          <cell r="I44">
            <v>0</v>
          </cell>
          <cell r="J44">
            <v>0</v>
          </cell>
        </row>
        <row r="45">
          <cell r="G45">
            <v>22335475</v>
          </cell>
          <cell r="I45">
            <v>220</v>
          </cell>
          <cell r="J45">
            <v>264049</v>
          </cell>
        </row>
        <row r="46">
          <cell r="G46">
            <v>0</v>
          </cell>
          <cell r="I46">
            <v>0</v>
          </cell>
          <cell r="J46">
            <v>0</v>
          </cell>
        </row>
        <row r="47">
          <cell r="G47">
            <v>644117713</v>
          </cell>
          <cell r="I47">
            <v>196690174</v>
          </cell>
          <cell r="J47">
            <v>152912797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67202158</v>
          </cell>
          <cell r="I49">
            <v>0</v>
          </cell>
          <cell r="J49">
            <v>0</v>
          </cell>
        </row>
        <row r="50">
          <cell r="G50">
            <v>124068161</v>
          </cell>
          <cell r="I50">
            <v>0</v>
          </cell>
          <cell r="J50">
            <v>0</v>
          </cell>
        </row>
        <row r="51">
          <cell r="G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0</v>
          </cell>
          <cell r="I54">
            <v>0</v>
          </cell>
          <cell r="J54">
            <v>0</v>
          </cell>
        </row>
        <row r="55">
          <cell r="G55">
            <v>38159250</v>
          </cell>
          <cell r="I55">
            <v>0</v>
          </cell>
          <cell r="J55">
            <v>0</v>
          </cell>
        </row>
        <row r="56">
          <cell r="G56">
            <v>4860198</v>
          </cell>
          <cell r="I56">
            <v>0</v>
          </cell>
          <cell r="J56">
            <v>0</v>
          </cell>
        </row>
        <row r="57">
          <cell r="G57">
            <v>111300287</v>
          </cell>
          <cell r="I57">
            <v>441</v>
          </cell>
          <cell r="J57">
            <v>441</v>
          </cell>
        </row>
        <row r="58">
          <cell r="G58">
            <v>11651150</v>
          </cell>
          <cell r="I58">
            <v>0</v>
          </cell>
          <cell r="J58">
            <v>193851</v>
          </cell>
        </row>
        <row r="59">
          <cell r="G59">
            <v>0</v>
          </cell>
          <cell r="I59">
            <v>0</v>
          </cell>
          <cell r="J59">
            <v>0</v>
          </cell>
        </row>
        <row r="60">
          <cell r="G60">
            <v>14242126</v>
          </cell>
          <cell r="I60">
            <v>0</v>
          </cell>
          <cell r="J60">
            <v>0</v>
          </cell>
        </row>
        <row r="61">
          <cell r="G61">
            <v>57810</v>
          </cell>
          <cell r="I61">
            <v>0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590626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G77">
            <v>0</v>
          </cell>
          <cell r="I77">
            <v>0</v>
          </cell>
          <cell r="J77">
            <v>0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I80">
            <v>0</v>
          </cell>
          <cell r="J80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CF1F-D1EA-47CF-B0C2-534568A58082}">
  <sheetPr>
    <tabColor theme="0" tint="-0.14999847407452621"/>
    <pageSetUpPr fitToPage="1"/>
  </sheetPr>
  <dimension ref="A1:H99"/>
  <sheetViews>
    <sheetView showGridLines="0" tabSelected="1" topLeftCell="A25" workbookViewId="0">
      <selection sqref="A1:G100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30 DE JUNIO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2358685414</v>
      </c>
      <c r="C8" s="12">
        <f t="shared" ref="C8:E8" si="0">SUM(C10+C27)</f>
        <v>19417622714</v>
      </c>
      <c r="D8" s="12">
        <f t="shared" si="0"/>
        <v>18981016736</v>
      </c>
      <c r="E8" s="12">
        <f t="shared" si="0"/>
        <v>2795291392</v>
      </c>
      <c r="F8" s="12">
        <f>SUM(E8-B8)</f>
        <v>436605978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413261509</v>
      </c>
      <c r="C10" s="17">
        <f t="shared" ref="C10:F10" si="1">SUM(C12:C24)</f>
        <v>17090852759</v>
      </c>
      <c r="D10" s="17">
        <f t="shared" si="1"/>
        <v>17012943215</v>
      </c>
      <c r="E10" s="16">
        <f t="shared" si="1"/>
        <v>491171053</v>
      </c>
      <c r="F10" s="16">
        <f t="shared" si="1"/>
        <v>77909544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410980062</v>
      </c>
      <c r="C12" s="20">
        <f>SUM('[2]BALANZA AC.'!I15:I21)+'[2]BALANZA AC.'!G15+'[2]BALANZA AC.'!G16+'[2]BALANZA AC.'!G17+'[2]BALANZA AC.'!G18+'[2]BALANZA AC.'!G19+'[2]BALANZA AC.'!G20+'[2]BALANZA AC.'!G21-'[1]1ESF'!C14</f>
        <v>9070012617</v>
      </c>
      <c r="D12" s="20">
        <f>SUM('[2]BALANZA AC.'!J15:J21)+'[2]AJUSTES DE CONSOLIDACIÓN'!F69</f>
        <v>9049804052</v>
      </c>
      <c r="E12" s="19">
        <f>SUM(B12+C12-D12)</f>
        <v>431188627</v>
      </c>
      <c r="F12" s="19">
        <f>SUM(E12-B12)</f>
        <v>20208565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2281447</v>
      </c>
      <c r="C14" s="19">
        <f>SUM('[2]BALANZA AC.'!I22:I28)+'[2]BALANZA AC.'!G22+'[2]BALANZA AC.'!G23+'[2]BALANZA AC.'!G24+'[2]BALANZA AC.'!G25+'[2]BALANZA AC.'!G26+'[2]BALANZA AC.'!G27+'[2]BALANZA AC.'!G28-'[1]1ESF'!C17</f>
        <v>8020840142</v>
      </c>
      <c r="D14" s="19">
        <f>SUM('[2]BALANZA AC.'!J22:J28)+'[2]AJUSTES DE CONSOLIDACIÓN'!F70</f>
        <v>7963139163</v>
      </c>
      <c r="E14" s="19">
        <f>SUM(B14+C14-D14)</f>
        <v>59982426</v>
      </c>
      <c r="F14" s="19">
        <f>SUM(E14-B14)</f>
        <v>57700979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f>SUM('[2]BALANZA AC.'!I29:I33)+'[2]BALANZA AC.'!G29+'[2]BALANZA AC.'!G30+'[2]BALANZA AC.'!G31+'[2]BALANZA AC.'!G32+'[2]BALANZA AC.'!G33-'[1]1ESF'!C20</f>
        <v>0</v>
      </c>
      <c r="D16" s="19">
        <f>SUM('[2]BALANZA AC.'!J29:J33)</f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f>SUM('[2]BALANZA AC.'!I34:I36)+'[2]BALANZA AC.'!G34+'[2]BALANZA AC.'!G35+'[2]BALANZA AC.'!G36-'[1]1ESF'!C23</f>
        <v>0</v>
      </c>
      <c r="D18" s="19">
        <f>SUM('[2]BALANZA AC.'!J34:J36)</f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f>SUM('[2]BALANZA AC.'!I37)+'[2]BALANZA AC.'!G37-'[1]1ESF'!C26</f>
        <v>0</v>
      </c>
      <c r="D20" s="19">
        <f>SUM('[2]BALANZA AC.'!J37)</f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f>SUM('[2]BALANZA AC.'!I38:I39)+'[2]BALANZA AC.'!G38+'[2]BALANZA AC.'!G39-'[1]1ESF'!C32</f>
        <v>0</v>
      </c>
      <c r="D24" s="19">
        <f>SUM('[2]BALANZA AC.'!J38:J39)</f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1945423905</v>
      </c>
      <c r="C27" s="17">
        <f>SUM(C29:C45)</f>
        <v>2326769955</v>
      </c>
      <c r="D27" s="17">
        <f>SUM(D29:D45)</f>
        <v>1968073521</v>
      </c>
      <c r="E27" s="17">
        <f>SUM(E29:E45)</f>
        <v>2304120339</v>
      </c>
      <c r="F27" s="17">
        <f>SUM(F29:F45)</f>
        <v>358696434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744366537</v>
      </c>
      <c r="C29" s="19">
        <f>SUM('[2]BALANZA AC.'!I40:I43)+'[2]BALANZA AC.'!G40+'[2]BALANZA AC.'!G41+'[2]BALANZA AC.'!G42+'[2]BALANZA AC.'!G43-'[1]1ESF'!C41</f>
        <v>2130079120</v>
      </c>
      <c r="D29" s="19">
        <f>SUM('[2]BALANZA AC.'!J40:J43)</f>
        <v>1814702383</v>
      </c>
      <c r="E29" s="19">
        <f>SUM(B29+C29-D29)</f>
        <v>1059743274</v>
      </c>
      <c r="F29" s="19">
        <f>SUM(E29-B29)</f>
        <v>315376737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828925602</v>
      </c>
      <c r="C31" s="19">
        <f>SUM('[2]BALANZA AC.'!I44:I48)+'[2]BALANZA AC.'!G44+'[2]BALANZA AC.'!G45+'[2]BALANZA AC.'!G46+'[2]BALANZA AC.'!G47+'[2]BALANZA AC.'!G48-'[1]1ESF'!C44</f>
        <v>196690394</v>
      </c>
      <c r="D31" s="19">
        <f>SUM('[2]BALANZA AC.'!J44:J48)+'[2]AJUSTES DE CONSOLIDACIÓN'!F71</f>
        <v>153176846</v>
      </c>
      <c r="E31" s="19">
        <f>SUM(B31+C31-D31)</f>
        <v>872439150</v>
      </c>
      <c r="F31" s="19">
        <f>SUM(E31-B31)</f>
        <v>43513548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191270319</v>
      </c>
      <c r="C33" s="19">
        <f>SUM('[2]BALANZA AC.'!I49:I54)+'[2]BALANZA AC.'!G49+'[2]BALANZA AC.'!G50+'[2]BALANZA AC.'!G51+'[2]BALANZA AC.'!G52+'[2]BALANZA AC.'!G53+'[2]BALANZA AC.'!G54-'[1]1ESF'!C47</f>
        <v>0</v>
      </c>
      <c r="D33" s="19">
        <f>SUM('[2]BALANZA AC.'!J49:J54)</f>
        <v>0</v>
      </c>
      <c r="E33" s="19">
        <f>SUM(B33+C33-D33)</f>
        <v>191270319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180270821</v>
      </c>
      <c r="C35" s="19">
        <f>SUM('[2]BALANZA AC.'!I55:I62)+'[2]BALANZA AC.'!G55+'[2]BALANZA AC.'!G56+'[2]BALANZA AC.'!G57+'[2]BALANZA AC.'!G58+'[2]BALANZA AC.'!G59+'[2]BALANZA AC.'!G60+'[2]BALANZA AC.'!G61+'[2]BALANZA AC.'!G62-'[1]1ESF'!C50</f>
        <v>441</v>
      </c>
      <c r="D35" s="19">
        <f>SUM('[2]BALANZA AC.'!J55:J62)</f>
        <v>194292</v>
      </c>
      <c r="E35" s="19">
        <f>SUM(B35+C35-D35)</f>
        <v>180076970</v>
      </c>
      <c r="F35" s="19">
        <f>SUM(E35-B35)</f>
        <v>-193851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590626</v>
      </c>
      <c r="C37" s="19">
        <f>SUM('[2]BALANZA AC.'!I63:I67)+'[2]BALANZA AC.'!G63+'[2]BALANZA AC.'!G64+'[2]BALANZA AC.'!G65+'[2]BALANZA AC.'!G66+'[2]BALANZA AC.'!G67-'[1]1ESF'!C53</f>
        <v>0</v>
      </c>
      <c r="D37" s="19">
        <f>SUM('[2]BALANZA AC.'!J63:J67)</f>
        <v>0</v>
      </c>
      <c r="E37" s="19">
        <f>SUM(B37+C37-D37)</f>
        <v>590626</v>
      </c>
      <c r="F37" s="19">
        <f>SUM(E37-B37)</f>
        <v>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0</v>
      </c>
      <c r="C39" s="19">
        <f>SUM('[2]BALANZA AC.'!I68:I71)</f>
        <v>0</v>
      </c>
      <c r="D39" s="19">
        <f>SUM('[2]BALANZA AC.'!J68:J71)+'[2]BALANZA AC.'!H68+'[2]BALANZA AC.'!H69+'[2]BALANZA AC.'!H70+'[2]BALANZA AC.'!H71+'[1]1ESF'!C56</f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0</v>
      </c>
      <c r="C41" s="19">
        <f>SUM('[2]BALANZA AC.'!I72:I77)+'[2]BALANZA AC.'!G72+'[2]BALANZA AC.'!G73+'[2]BALANZA AC.'!G74+'[2]BALANZA AC.'!G75+'[2]BALANZA AC.'!G77-'[1]1ESF'!C59</f>
        <v>0</v>
      </c>
      <c r="D41" s="19">
        <f>SUM('[2]BALANZA AC.'!J72:J77)</f>
        <v>0</v>
      </c>
      <c r="E41" s="19">
        <f>SUM(B41+C41-D41)</f>
        <v>0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f>SUM('[2]BALANZA AC.'!I78)+'[2]BALANZA AC.'!G78-'[1]1ESF'!C62</f>
        <v>0</v>
      </c>
      <c r="D43" s="19">
        <f>SUM('[2]BALANZA AC.'!J78)</f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0</v>
      </c>
      <c r="C45" s="19">
        <f>SUM('[2]BALANZA AC.'!I79:I80)+'[2]BALANZA AC.'!G79+'[2]BALANZA AC.'!G80-'[1]1ESF'!C65</f>
        <v>0</v>
      </c>
      <c r="D45" s="19">
        <f>SUM('[2]BALANZA AC.'!J79:J80)</f>
        <v>0</v>
      </c>
      <c r="E45" s="19">
        <f>SUM(B45+C45-D45)</f>
        <v>0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2023-08-14T20:29:04Z</dcterms:created>
  <dcterms:modified xsi:type="dcterms:W3CDTF">2023-08-14T20:29:04Z</dcterms:modified>
</cp:coreProperties>
</file>