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B52D507B-8C3D-4CE2-B5CC-282F1B0AC326}" xr6:coauthVersionLast="40" xr6:coauthVersionMax="40" xr10:uidLastSave="{00000000-0000-0000-0000-000000000000}"/>
  <bookViews>
    <workbookView xWindow="0" yWindow="0" windowWidth="25200" windowHeight="11175" xr2:uid="{AB344FE6-F0A1-4F4D-A97C-961075B3F9DF}"/>
  </bookViews>
  <sheets>
    <sheet name="31 LDF-5" sheetId="1" r:id="rId1"/>
  </sheets>
  <definedNames>
    <definedName name="_xlnm.Print_Area" localSheetId="0">'31 LDF-5'!$A$1:$I$82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H95" i="1"/>
  <c r="H98" i="1" s="1"/>
  <c r="G95" i="1"/>
  <c r="G98" i="1" s="1"/>
  <c r="F95" i="1"/>
  <c r="E95" i="1"/>
  <c r="D95" i="1"/>
  <c r="D98" i="1" s="1"/>
  <c r="F93" i="1"/>
  <c r="F98" i="1" s="1"/>
  <c r="I80" i="1"/>
  <c r="H80" i="1"/>
  <c r="G80" i="1"/>
  <c r="E80" i="1"/>
  <c r="D80" i="1"/>
  <c r="I77" i="1"/>
  <c r="F77" i="1"/>
  <c r="F80" i="1" s="1"/>
  <c r="I75" i="1"/>
  <c r="F75" i="1"/>
  <c r="I70" i="1"/>
  <c r="F70" i="1"/>
  <c r="H69" i="1"/>
  <c r="I69" i="1" s="1"/>
  <c r="G69" i="1"/>
  <c r="E69" i="1"/>
  <c r="D69" i="1"/>
  <c r="F69" i="1" s="1"/>
  <c r="I65" i="1"/>
  <c r="F65" i="1"/>
  <c r="I64" i="1"/>
  <c r="F64" i="1"/>
  <c r="I63" i="1"/>
  <c r="F63" i="1"/>
  <c r="F61" i="1" s="1"/>
  <c r="I62" i="1"/>
  <c r="F62" i="1"/>
  <c r="H61" i="1"/>
  <c r="I61" i="1" s="1"/>
  <c r="G61" i="1"/>
  <c r="E61" i="1"/>
  <c r="D61" i="1"/>
  <c r="I60" i="1"/>
  <c r="F60" i="1"/>
  <c r="I59" i="1"/>
  <c r="F59" i="1"/>
  <c r="I58" i="1"/>
  <c r="F58" i="1"/>
  <c r="I57" i="1"/>
  <c r="F57" i="1"/>
  <c r="I56" i="1"/>
  <c r="H56" i="1"/>
  <c r="G56" i="1"/>
  <c r="F56" i="1"/>
  <c r="E56" i="1"/>
  <c r="E67" i="1" s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F67" i="1" s="1"/>
  <c r="I48" i="1"/>
  <c r="F48" i="1"/>
  <c r="H47" i="1"/>
  <c r="H67" i="1" s="1"/>
  <c r="G47" i="1"/>
  <c r="G67" i="1" s="1"/>
  <c r="E47" i="1"/>
  <c r="D47" i="1"/>
  <c r="D67" i="1" s="1"/>
  <c r="I40" i="1"/>
  <c r="F40" i="1"/>
  <c r="F38" i="1" s="1"/>
  <c r="I39" i="1"/>
  <c r="F39" i="1"/>
  <c r="H38" i="1"/>
  <c r="I38" i="1" s="1"/>
  <c r="G38" i="1"/>
  <c r="E38" i="1"/>
  <c r="D38" i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I17" i="1" s="1"/>
  <c r="G17" i="1"/>
  <c r="G42" i="1" s="1"/>
  <c r="G72" i="1" s="1"/>
  <c r="F17" i="1"/>
  <c r="E17" i="1"/>
  <c r="D17" i="1"/>
  <c r="H16" i="1"/>
  <c r="I16" i="1" s="1"/>
  <c r="G16" i="1"/>
  <c r="E16" i="1"/>
  <c r="D16" i="1"/>
  <c r="D42" i="1" s="1"/>
  <c r="D72" i="1" s="1"/>
  <c r="I15" i="1"/>
  <c r="F15" i="1"/>
  <c r="H14" i="1"/>
  <c r="H42" i="1" s="1"/>
  <c r="G14" i="1"/>
  <c r="E14" i="1"/>
  <c r="E42" i="1" s="1"/>
  <c r="I13" i="1"/>
  <c r="F13" i="1"/>
  <c r="I12" i="1"/>
  <c r="F12" i="1"/>
  <c r="I11" i="1"/>
  <c r="F11" i="1"/>
  <c r="I10" i="1"/>
  <c r="F10" i="1"/>
  <c r="E72" i="1" l="1"/>
  <c r="I42" i="1"/>
  <c r="H72" i="1"/>
  <c r="I72" i="1" s="1"/>
  <c r="I44" i="1"/>
  <c r="I67" i="1"/>
  <c r="I14" i="1"/>
  <c r="F14" i="1"/>
  <c r="F42" i="1" s="1"/>
  <c r="F72" i="1" s="1"/>
  <c r="F16" i="1"/>
  <c r="I47" i="1"/>
</calcChain>
</file>

<file path=xl/sharedStrings.xml><?xml version="1.0" encoding="utf-8"?>
<sst xmlns="http://schemas.openxmlformats.org/spreadsheetml/2006/main" count="81" uniqueCount="77">
  <si>
    <t>GOBIERNO CONSTITUCIONAL DEL ESTADO DE CHIAPAS</t>
  </si>
  <si>
    <t>GOBIERNO ESTATAL</t>
  </si>
  <si>
    <t>ESTADO ANALÍTICO DE INGRESOS DETALLADO CONSOLIDADO</t>
  </si>
  <si>
    <t>DEL 1 DE ENERO AL 31 DE MARZO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</si>
  <si>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</si>
  <si>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</si>
  <si>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</si>
  <si>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</si>
  <si>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</si>
  <si>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</si>
  <si>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</si>
  <si>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</si>
  <si>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</si>
  <si>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</si>
  <si>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</si>
  <si>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</si>
  <si>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</si>
  <si>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</si>
  <si>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</si>
  <si>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</si>
  <si>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</si>
  <si>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</si>
  <si>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</si>
  <si>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</si>
  <si>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</si>
  <si>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</si>
  <si>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</si>
  <si>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</si>
  <si>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</si>
  <si>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</si>
  <si>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</si>
  <si>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</si>
  <si>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</si>
  <si>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</si>
  <si>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</si>
  <si>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</si>
  <si>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</si>
  <si>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</si>
  <si>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</si>
  <si>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</si>
  <si>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</si>
  <si>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</si>
  <si>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</si>
  <si>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</si>
  <si>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</si>
  <si>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</si>
  <si>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</si>
  <si>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</si>
  <si>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</si>
  <si>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</si>
  <si>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</si>
  <si>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</si>
  <si>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</si>
  <si>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</si>
  <si>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</si>
  <si>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</si>
  <si>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</si>
  <si>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</si>
  <si>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</si>
  <si>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</si>
  <si>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</si>
  <si>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</si>
  <si>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</si>
  <si>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</si>
  <si>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</si>
  <si>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</si>
  <si>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</si>
  <si>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</si>
  <si>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</si>
  <si>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</si>
  <si>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</si>
  <si>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</si>
  <si>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</si>
  <si>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</si>
  <si>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TOTAL DE INGRESOS LDF 5 SIAHE</t>
  </si>
  <si>
    <t>Ajuste de UNACH por Órganos Autónomos</t>
  </si>
  <si>
    <t>TOTAL INGRESOS AJUSTADOS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</si>
</sst>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80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/>
    </xf>
    <xf numFmtId="0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 wrapText="1"/>
    </xf>
    <xf numFmtId="0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/>
    </xf>
    <xf numFmtId="165" fontId="7" fillId="0" borderId="0" xfId="2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horizontal="right" vertical="top"/>
    </xf>
    <xf numFmtId="0" fontId="0" fillId="0" borderId="0" xfId="0" applyAlignment="1">
      <alignment horizontal="justify" vertical="top"/>
    </xf>
    <xf numFmtId="0" fontId="9" fillId="0" borderId="0" xfId="1" applyFont="1" applyFill="1" applyBorder="1" applyAlignment="1">
      <alignment horizontal="justify" vertical="top"/>
    </xf>
    <xf numFmtId="165" fontId="4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top" wrapText="1"/>
    </xf>
    <xf numFmtId="164" fontId="7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6" fontId="4" fillId="0" borderId="0" xfId="2" applyNumberFormat="1" applyFont="1" applyFill="1" applyBorder="1" applyAlignment="1">
      <alignment horizontal="right" vertical="top"/>
    </xf>
    <xf numFmtId="0" fontId="8" fillId="4" borderId="0" xfId="1" applyFont="1" applyFill="1" applyBorder="1" applyAlignment="1">
      <alignment horizontal="left" vertical="center"/>
    </xf>
    <xf numFmtId="166" fontId="7" fillId="4" borderId="0" xfId="2" applyNumberFormat="1" applyFont="1" applyFill="1" applyBorder="1" applyAlignment="1">
      <alignment horizontal="right" vertical="center"/>
    </xf>
    <xf numFmtId="165" fontId="7" fillId="4" borderId="0" xfId="2" applyNumberFormat="1" applyFont="1" applyFill="1" applyBorder="1" applyAlignment="1">
      <alignment horizontal="right" vertical="center"/>
    </xf>
    <xf numFmtId="164" fontId="7" fillId="4" borderId="0" xfId="2" applyNumberFormat="1" applyFont="1" applyFill="1" applyBorder="1" applyAlignment="1">
      <alignment horizontal="right" vertical="center"/>
    </xf>
    <xf numFmtId="167" fontId="9" fillId="0" borderId="0" xfId="1" applyNumberFormat="1" applyFont="1" applyFill="1" applyBorder="1" applyAlignment="1">
      <alignment horizontal="center" vertical="top"/>
    </xf>
    <xf numFmtId="167" fontId="9" fillId="0" borderId="0" xfId="1" applyNumberFormat="1" applyFont="1" applyFill="1" applyBorder="1" applyAlignment="1">
      <alignment horizontal="right" vertical="top"/>
    </xf>
    <xf numFmtId="166" fontId="9" fillId="0" borderId="0" xfId="1" applyNumberFormat="1" applyFont="1" applyFill="1" applyBorder="1" applyAlignment="1" applyProtection="1">
      <alignment vertical="top"/>
    </xf>
    <xf numFmtId="0" fontId="8" fillId="5" borderId="0" xfId="1" applyFont="1" applyFill="1" applyBorder="1" applyAlignment="1">
      <alignment horizontal="left" vertical="top"/>
    </xf>
    <xf numFmtId="167" fontId="5" fillId="2" borderId="0" xfId="1" applyNumberFormat="1" applyFont="1" applyFill="1" applyBorder="1" applyAlignment="1">
      <alignment horizontal="center" vertical="top"/>
    </xf>
    <xf numFmtId="167" fontId="5" fillId="2" borderId="0" xfId="1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>
      <alignment horizontal="center" vertical="top"/>
    </xf>
    <xf numFmtId="165" fontId="9" fillId="0" borderId="0" xfId="1" applyNumberFormat="1" applyFont="1" applyFill="1" applyBorder="1" applyAlignment="1">
      <alignment horizontal="right" vertical="top"/>
    </xf>
    <xf numFmtId="168" fontId="9" fillId="0" borderId="0" xfId="1" applyNumberFormat="1" applyFont="1" applyFill="1" applyBorder="1" applyAlignment="1" applyProtection="1">
      <alignment vertical="top"/>
    </xf>
    <xf numFmtId="0" fontId="8" fillId="0" borderId="0" xfId="1" applyFont="1" applyFill="1" applyBorder="1" applyAlignment="1">
      <alignment vertical="top"/>
    </xf>
    <xf numFmtId="165" fontId="4" fillId="0" borderId="0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horizontal="left" vertical="top"/>
    </xf>
    <xf numFmtId="0" fontId="8" fillId="6" borderId="0" xfId="1" applyFont="1" applyFill="1" applyBorder="1" applyAlignment="1">
      <alignment horizontal="left" vertical="center"/>
    </xf>
    <xf numFmtId="166" fontId="7" fillId="6" borderId="0" xfId="2" applyNumberFormat="1" applyFont="1" applyFill="1" applyBorder="1" applyAlignment="1">
      <alignment horizontal="right" vertical="center"/>
    </xf>
    <xf numFmtId="165" fontId="7" fillId="6" borderId="0" xfId="2" applyNumberFormat="1" applyFont="1" applyFill="1" applyBorder="1" applyAlignment="1">
      <alignment horizontal="right" vertical="center"/>
    </xf>
    <xf numFmtId="164" fontId="7" fillId="6" borderId="0" xfId="2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justify" vertical="top" wrapText="1"/>
    </xf>
    <xf numFmtId="0" fontId="4" fillId="0" borderId="0" xfId="2" applyNumberFormat="1" applyFont="1" applyFill="1" applyBorder="1" applyAlignment="1">
      <alignment horizontal="right" vertical="top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7" xfId="1" applyFont="1" applyFill="1" applyBorder="1" applyAlignment="1">
      <alignment vertical="center"/>
    </xf>
    <xf numFmtId="165" fontId="9" fillId="0" borderId="7" xfId="1" applyNumberFormat="1" applyFont="1" applyFill="1" applyBorder="1" applyAlignment="1">
      <alignment vertical="center"/>
    </xf>
    <xf numFmtId="165" fontId="9" fillId="0" borderId="7" xfId="1" applyNumberFormat="1" applyFont="1" applyFill="1" applyBorder="1" applyAlignment="1">
      <alignment horizontal="center" vertical="center"/>
    </xf>
    <xf numFmtId="165" fontId="9" fillId="0" borderId="7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11" fillId="0" borderId="8" xfId="2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 applyProtection="1">
      <alignment horizontal="left"/>
    </xf>
    <xf numFmtId="167" fontId="4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left"/>
    </xf>
    <xf numFmtId="0" fontId="7" fillId="7" borderId="0" xfId="1" applyNumberFormat="1" applyFont="1" applyFill="1" applyBorder="1" applyAlignment="1" applyProtection="1">
      <alignment horizontal="left"/>
    </xf>
    <xf numFmtId="165" fontId="7" fillId="7" borderId="0" xfId="2" applyNumberFormat="1" applyFont="1" applyFill="1" applyBorder="1" applyAlignment="1">
      <alignment horizontal="right" vertical="top"/>
    </xf>
    <xf numFmtId="0" fontId="1" fillId="0" borderId="0" xfId="0" applyFont="1"/>
    <xf numFmtId="0" fontId="4" fillId="0" borderId="0" xfId="1" applyNumberFormat="1" applyFont="1" applyFill="1" applyBorder="1" applyAlignment="1" applyProtection="1">
      <alignment horizontal="left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3" fillId="8" borderId="0" xfId="1" applyNumberFormat="1" applyFont="1" applyFill="1" applyBorder="1" applyAlignment="1" applyProtection="1">
      <alignment vertical="center"/>
    </xf>
    <xf numFmtId="165" fontId="13" fillId="8" borderId="0" xfId="2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4" fillId="0" borderId="0" xfId="1" applyNumberFormat="1" applyFont="1" applyFill="1" applyBorder="1" applyAlignment="1" applyProtection="1">
      <alignment horizontal="center"/>
    </xf>
    <xf numFmtId="167" fontId="7" fillId="0" borderId="0" xfId="1" applyNumberFormat="1" applyFont="1" applyFill="1" applyBorder="1" applyAlignment="1" applyProtection="1"/>
    <xf numFmtId="165" fontId="7" fillId="0" borderId="0" xfId="1" applyNumberFormat="1" applyFont="1" applyFill="1" applyBorder="1" applyAlignment="1" applyProtection="1"/>
  </cellXfs>
  <cellStyles count="3">
    <cellStyle name="Normal" xfId="0" builtinId="0"/>
    <cellStyle name="Normal 18" xfId="1" xr:uid="{87C6E5C6-D1A2-45AD-88A8-6B2BE0233EFB}"/>
    <cellStyle name="Normal 2 2" xfId="2" xr:uid="{680FF418-DB64-429B-BCB8-86A7A9B00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6DDDE1F-A9F2-4ECE-9957-7FAC8DD4C502}"/>
            </a:ext>
          </a:extLst>
        </xdr:cNvPr>
        <xdr:cNvSpPr txBox="1"/>
      </xdr:nvSpPr>
      <xdr:spPr>
        <a:xfrm>
          <a:off x="996315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B033-5959-4877-A5A9-470E0CD38ABC}">
  <sheetPr>
    <pageSetUpPr fitToPage="1"/>
  </sheetPr>
  <dimension ref="A1:N103"/>
  <sheetViews>
    <sheetView showGridLines="0" tabSelected="1" zoomScale="90" zoomScaleNormal="90" workbookViewId="0">
      <selection activeCell="J35" sqref="J35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6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1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1" s="2" customFormat="1" ht="5.25" customHeight="1" x14ac:dyDescent="0.2">
      <c r="A8" s="12"/>
      <c r="B8" s="12"/>
      <c r="C8" s="12"/>
      <c r="D8" s="12"/>
      <c r="E8" s="12"/>
      <c r="F8" s="12"/>
    </row>
    <row r="9" spans="1:11" s="16" customFormat="1" ht="12.95" customHeight="1" x14ac:dyDescent="0.25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11" s="16" customFormat="1" ht="12.95" customHeight="1" x14ac:dyDescent="0.25">
      <c r="A10" s="17"/>
      <c r="B10" s="18" t="s">
        <v>14</v>
      </c>
      <c r="C10" s="18"/>
      <c r="D10" s="19">
        <v>1702562465</v>
      </c>
      <c r="E10" s="19">
        <v>115458197</v>
      </c>
      <c r="F10" s="19">
        <f>D10+E10</f>
        <v>1818020662</v>
      </c>
      <c r="G10" s="19">
        <v>789047489</v>
      </c>
      <c r="H10" s="19">
        <v>789047489</v>
      </c>
      <c r="I10" s="19">
        <f>SUM(H10-D10)</f>
        <v>-913514976</v>
      </c>
      <c r="K10" s="20"/>
    </row>
    <row r="11" spans="1:11" s="16" customFormat="1" ht="12.95" customHeight="1" x14ac:dyDescent="0.25">
      <c r="A11" s="17"/>
      <c r="B11" s="18" t="s">
        <v>15</v>
      </c>
      <c r="C11" s="21"/>
      <c r="D11" s="19">
        <v>1728858660</v>
      </c>
      <c r="E11" s="19">
        <v>-432214665</v>
      </c>
      <c r="F11" s="19">
        <f t="shared" ref="F11:F16" si="0">D11+E11</f>
        <v>1296643995</v>
      </c>
      <c r="G11" s="19">
        <v>0</v>
      </c>
      <c r="H11" s="19">
        <v>0</v>
      </c>
      <c r="I11" s="19">
        <f t="shared" ref="I11:I40" si="1">SUM(H11-D11)</f>
        <v>-1728858660</v>
      </c>
      <c r="K11" s="20"/>
    </row>
    <row r="12" spans="1:11" s="16" customFormat="1" ht="12.95" customHeight="1" x14ac:dyDescent="0.25">
      <c r="A12" s="17"/>
      <c r="B12" s="18" t="s">
        <v>16</v>
      </c>
      <c r="C12" s="21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K12" s="20"/>
    </row>
    <row r="13" spans="1:11" s="16" customFormat="1" ht="12.95" customHeight="1" x14ac:dyDescent="0.25">
      <c r="A13" s="17"/>
      <c r="B13" s="18" t="s">
        <v>17</v>
      </c>
      <c r="C13" s="21"/>
      <c r="D13" s="19">
        <v>1506859576</v>
      </c>
      <c r="E13" s="19">
        <v>75744073</v>
      </c>
      <c r="F13" s="19">
        <f t="shared" si="0"/>
        <v>1582603649</v>
      </c>
      <c r="G13" s="19">
        <v>806608996</v>
      </c>
      <c r="H13" s="19">
        <v>806608996</v>
      </c>
      <c r="I13" s="19">
        <f t="shared" si="1"/>
        <v>-700250580</v>
      </c>
      <c r="K13" s="20"/>
    </row>
    <row r="14" spans="1:11" s="16" customFormat="1" ht="12.95" customHeight="1" x14ac:dyDescent="0.25">
      <c r="A14" s="17"/>
      <c r="B14" s="18" t="s">
        <v>18</v>
      </c>
      <c r="C14" s="21"/>
      <c r="D14" s="19">
        <v>135754000</v>
      </c>
      <c r="E14" s="19">
        <f>235757263+4214548</f>
        <v>239971811</v>
      </c>
      <c r="F14" s="19">
        <f t="shared" si="0"/>
        <v>375725811</v>
      </c>
      <c r="G14" s="19">
        <f>269067263+4214548</f>
        <v>273281811</v>
      </c>
      <c r="H14" s="19">
        <f>269067263+4214548</f>
        <v>273281811</v>
      </c>
      <c r="I14" s="19">
        <f t="shared" si="1"/>
        <v>137527811</v>
      </c>
      <c r="K14" s="20"/>
    </row>
    <row r="15" spans="1:11" s="16" customFormat="1" ht="12.95" customHeight="1" x14ac:dyDescent="0.25">
      <c r="A15" s="17"/>
      <c r="B15" s="18" t="s">
        <v>19</v>
      </c>
      <c r="C15" s="21"/>
      <c r="D15" s="19">
        <v>1009319199</v>
      </c>
      <c r="E15" s="19">
        <v>48963116</v>
      </c>
      <c r="F15" s="19">
        <f t="shared" si="0"/>
        <v>1058282315</v>
      </c>
      <c r="G15" s="19">
        <v>101265265</v>
      </c>
      <c r="H15" s="19">
        <v>101265265</v>
      </c>
      <c r="I15" s="19">
        <f t="shared" si="1"/>
        <v>-908053934</v>
      </c>
      <c r="K15" s="20"/>
    </row>
    <row r="16" spans="1:11" s="16" customFormat="1" ht="12.95" customHeight="1" x14ac:dyDescent="0.25">
      <c r="A16" s="17"/>
      <c r="B16" s="18" t="s">
        <v>20</v>
      </c>
      <c r="C16" s="21"/>
      <c r="D16" s="19">
        <f>99078124+161193443</f>
        <v>260271567</v>
      </c>
      <c r="E16" s="19">
        <f>2336343+5680280</f>
        <v>8016623</v>
      </c>
      <c r="F16" s="19">
        <f t="shared" si="0"/>
        <v>268288190</v>
      </c>
      <c r="G16" s="19">
        <f>21637140+58705110</f>
        <v>80342250</v>
      </c>
      <c r="H16" s="19">
        <f>21637140+58705110</f>
        <v>80342250</v>
      </c>
      <c r="I16" s="19">
        <f t="shared" si="1"/>
        <v>-179929317</v>
      </c>
      <c r="K16" s="20"/>
    </row>
    <row r="17" spans="1:11" s="16" customFormat="1" ht="12.95" customHeight="1" x14ac:dyDescent="0.25">
      <c r="A17" s="17"/>
      <c r="B17" s="18" t="s">
        <v>21</v>
      </c>
      <c r="C17" s="21"/>
      <c r="D17" s="19">
        <f>SUM(D18:D28)</f>
        <v>41567049770</v>
      </c>
      <c r="E17" s="19">
        <f>SUM(E18:E28)</f>
        <v>-715886489</v>
      </c>
      <c r="F17" s="19">
        <f>SUM(F18:F28)</f>
        <v>40851163281</v>
      </c>
      <c r="G17" s="19">
        <f t="shared" ref="G17:H17" si="2">SUM(G18:G28)</f>
        <v>11175259987</v>
      </c>
      <c r="H17" s="19">
        <f t="shared" si="2"/>
        <v>11175259987</v>
      </c>
      <c r="I17" s="19">
        <f t="shared" si="1"/>
        <v>-30391789783</v>
      </c>
      <c r="K17" s="20"/>
    </row>
    <row r="18" spans="1:11" s="16" customFormat="1" ht="12.95" customHeight="1" x14ac:dyDescent="0.25">
      <c r="A18" s="17"/>
      <c r="B18" s="17"/>
      <c r="C18" s="22" t="s">
        <v>22</v>
      </c>
      <c r="D18" s="23">
        <v>35188473840</v>
      </c>
      <c r="E18" s="23">
        <v>-947833329</v>
      </c>
      <c r="F18" s="23">
        <f>D18+E18</f>
        <v>34240640511</v>
      </c>
      <c r="G18" s="23">
        <v>9253015564</v>
      </c>
      <c r="H18" s="23">
        <v>9253015564</v>
      </c>
      <c r="I18" s="23">
        <f t="shared" si="1"/>
        <v>-25935458276</v>
      </c>
      <c r="K18" s="20"/>
    </row>
    <row r="19" spans="1:11" s="16" customFormat="1" ht="12.95" customHeight="1" x14ac:dyDescent="0.25">
      <c r="A19" s="17"/>
      <c r="B19" s="17"/>
      <c r="C19" s="22" t="s">
        <v>23</v>
      </c>
      <c r="D19" s="23">
        <v>1097717108</v>
      </c>
      <c r="E19" s="23">
        <v>17556532</v>
      </c>
      <c r="F19" s="23">
        <f t="shared" ref="F19:F28" si="3">D19+E19</f>
        <v>1115273640</v>
      </c>
      <c r="G19" s="23">
        <v>300622590</v>
      </c>
      <c r="H19" s="23">
        <v>300622590</v>
      </c>
      <c r="I19" s="23">
        <f t="shared" si="1"/>
        <v>-797094518</v>
      </c>
      <c r="K19" s="20"/>
    </row>
    <row r="20" spans="1:11" s="16" customFormat="1" ht="12.95" customHeight="1" x14ac:dyDescent="0.25">
      <c r="A20" s="17"/>
      <c r="B20" s="17"/>
      <c r="C20" s="22" t="s">
        <v>24</v>
      </c>
      <c r="D20" s="23">
        <v>1405183803</v>
      </c>
      <c r="E20" s="23">
        <v>-5158831</v>
      </c>
      <c r="F20" s="23">
        <f t="shared" si="3"/>
        <v>1400024972</v>
      </c>
      <c r="G20" s="23">
        <v>340934436</v>
      </c>
      <c r="H20" s="23">
        <v>340934436</v>
      </c>
      <c r="I20" s="23">
        <f t="shared" si="1"/>
        <v>-1064249367</v>
      </c>
      <c r="K20" s="20"/>
    </row>
    <row r="21" spans="1:11" s="16" customFormat="1" ht="12.95" customHeight="1" x14ac:dyDescent="0.25">
      <c r="A21" s="17"/>
      <c r="B21" s="17"/>
      <c r="C21" s="22" t="s">
        <v>25</v>
      </c>
      <c r="D21" s="23">
        <v>877566333</v>
      </c>
      <c r="E21" s="23">
        <v>-26617708</v>
      </c>
      <c r="F21" s="23">
        <f t="shared" si="3"/>
        <v>850948625</v>
      </c>
      <c r="G21" s="23">
        <v>194226013</v>
      </c>
      <c r="H21" s="23">
        <v>194226013</v>
      </c>
      <c r="I21" s="23">
        <f t="shared" si="1"/>
        <v>-683340320</v>
      </c>
      <c r="K21" s="20"/>
    </row>
    <row r="22" spans="1:11" s="16" customFormat="1" ht="12.95" customHeight="1" x14ac:dyDescent="0.25">
      <c r="A22" s="17"/>
      <c r="B22" s="17"/>
      <c r="C22" s="22" t="s">
        <v>26</v>
      </c>
      <c r="D22" s="23">
        <v>128131497</v>
      </c>
      <c r="E22" s="23">
        <v>-3511453</v>
      </c>
      <c r="F22" s="23">
        <f t="shared" si="3"/>
        <v>124620044</v>
      </c>
      <c r="G22" s="23">
        <v>34062080</v>
      </c>
      <c r="H22" s="23">
        <v>34062080</v>
      </c>
      <c r="I22" s="23">
        <f t="shared" si="1"/>
        <v>-94069417</v>
      </c>
      <c r="K22" s="20"/>
    </row>
    <row r="23" spans="1:11" s="16" customFormat="1" ht="12.95" customHeight="1" x14ac:dyDescent="0.25">
      <c r="A23" s="17"/>
      <c r="B23" s="17"/>
      <c r="C23" s="22" t="s">
        <v>27</v>
      </c>
      <c r="D23" s="23">
        <v>286609580</v>
      </c>
      <c r="E23" s="23">
        <v>-16622565</v>
      </c>
      <c r="F23" s="23">
        <f t="shared" si="3"/>
        <v>269987015</v>
      </c>
      <c r="G23" s="23">
        <v>75305747</v>
      </c>
      <c r="H23" s="23">
        <v>75305747</v>
      </c>
      <c r="I23" s="23">
        <f t="shared" si="1"/>
        <v>-211303833</v>
      </c>
      <c r="K23" s="20"/>
    </row>
    <row r="24" spans="1:11" s="16" customFormat="1" ht="12.95" customHeight="1" x14ac:dyDescent="0.25">
      <c r="A24" s="17"/>
      <c r="B24" s="17"/>
      <c r="C24" s="22" t="s">
        <v>28</v>
      </c>
      <c r="D24" s="23">
        <v>0</v>
      </c>
      <c r="E24" s="23">
        <v>0</v>
      </c>
      <c r="F24" s="23">
        <f t="shared" si="3"/>
        <v>0</v>
      </c>
      <c r="G24" s="23">
        <v>0</v>
      </c>
      <c r="H24" s="23">
        <v>0</v>
      </c>
      <c r="I24" s="23">
        <f t="shared" si="1"/>
        <v>0</v>
      </c>
      <c r="K24" s="20"/>
    </row>
    <row r="25" spans="1:11" s="16" customFormat="1" ht="12.95" customHeight="1" x14ac:dyDescent="0.25">
      <c r="A25" s="17"/>
      <c r="B25" s="17"/>
      <c r="C25" s="22" t="s">
        <v>29</v>
      </c>
      <c r="D25" s="23">
        <v>0</v>
      </c>
      <c r="E25" s="23">
        <v>0</v>
      </c>
      <c r="F25" s="23">
        <f t="shared" si="3"/>
        <v>0</v>
      </c>
      <c r="G25" s="23">
        <v>0</v>
      </c>
      <c r="H25" s="23">
        <v>0</v>
      </c>
      <c r="I25" s="23">
        <f t="shared" si="1"/>
        <v>0</v>
      </c>
      <c r="K25" s="20"/>
    </row>
    <row r="26" spans="1:11" s="16" customFormat="1" ht="12.95" customHeight="1" x14ac:dyDescent="0.25">
      <c r="A26" s="17"/>
      <c r="B26" s="17"/>
      <c r="C26" s="22" t="s">
        <v>30</v>
      </c>
      <c r="D26" s="23">
        <v>474451894</v>
      </c>
      <c r="E26" s="23">
        <v>24698954</v>
      </c>
      <c r="F26" s="23">
        <f t="shared" si="3"/>
        <v>499150848</v>
      </c>
      <c r="G26" s="23">
        <v>154290939</v>
      </c>
      <c r="H26" s="23">
        <v>154290939</v>
      </c>
      <c r="I26" s="23">
        <f t="shared" si="1"/>
        <v>-320160955</v>
      </c>
      <c r="K26" s="20"/>
    </row>
    <row r="27" spans="1:11" s="16" customFormat="1" ht="12.95" customHeight="1" x14ac:dyDescent="0.25">
      <c r="A27" s="17"/>
      <c r="B27" s="17"/>
      <c r="C27" s="22" t="s">
        <v>31</v>
      </c>
      <c r="D27" s="23">
        <v>2108915715</v>
      </c>
      <c r="E27" s="23">
        <v>241601911</v>
      </c>
      <c r="F27" s="23">
        <f t="shared" si="3"/>
        <v>2350517626</v>
      </c>
      <c r="G27" s="23">
        <v>822802618</v>
      </c>
      <c r="H27" s="23">
        <v>822802618</v>
      </c>
      <c r="I27" s="23">
        <f t="shared" si="1"/>
        <v>-1286113097</v>
      </c>
      <c r="K27" s="20"/>
    </row>
    <row r="28" spans="1:11" s="16" customFormat="1" ht="12.75" customHeight="1" x14ac:dyDescent="0.25">
      <c r="A28" s="17"/>
      <c r="B28" s="17"/>
      <c r="C28" s="24" t="s">
        <v>32</v>
      </c>
      <c r="D28" s="23">
        <v>0</v>
      </c>
      <c r="E28" s="23">
        <v>0</v>
      </c>
      <c r="F28" s="23">
        <f t="shared" si="3"/>
        <v>0</v>
      </c>
      <c r="G28" s="23">
        <v>0</v>
      </c>
      <c r="H28" s="23">
        <v>0</v>
      </c>
      <c r="I28" s="23">
        <f t="shared" si="1"/>
        <v>0</v>
      </c>
      <c r="K28" s="20"/>
    </row>
    <row r="29" spans="1:11" s="16" customFormat="1" ht="12.95" customHeight="1" x14ac:dyDescent="0.25">
      <c r="A29" s="17"/>
      <c r="B29" s="18" t="s">
        <v>33</v>
      </c>
      <c r="C29" s="21"/>
      <c r="D29" s="19">
        <f>SUM(D30:D34)</f>
        <v>480610390</v>
      </c>
      <c r="E29" s="19">
        <f>SUM(E30:E34)</f>
        <v>49539544</v>
      </c>
      <c r="F29" s="19">
        <f>SUM(F30:F34)</f>
        <v>530149934</v>
      </c>
      <c r="G29" s="19">
        <f t="shared" ref="G29:H29" si="4">SUM(G30:G34)</f>
        <v>171476900</v>
      </c>
      <c r="H29" s="19">
        <f t="shared" si="4"/>
        <v>171476900</v>
      </c>
      <c r="I29" s="19">
        <f t="shared" si="1"/>
        <v>-309133490</v>
      </c>
      <c r="K29" s="20"/>
    </row>
    <row r="30" spans="1:11" s="16" customFormat="1" ht="12.95" customHeight="1" x14ac:dyDescent="0.25">
      <c r="A30" s="17"/>
      <c r="B30" s="17"/>
      <c r="C30" s="22" t="s">
        <v>34</v>
      </c>
      <c r="D30" s="23">
        <v>0</v>
      </c>
      <c r="E30" s="23">
        <v>0</v>
      </c>
      <c r="F30" s="23">
        <f t="shared" ref="F30:F40" si="5">D30+E30</f>
        <v>0</v>
      </c>
      <c r="G30" s="23">
        <v>0</v>
      </c>
      <c r="H30" s="23">
        <v>0</v>
      </c>
      <c r="I30" s="23">
        <f t="shared" si="1"/>
        <v>0</v>
      </c>
      <c r="K30" s="20"/>
    </row>
    <row r="31" spans="1:11" s="16" customFormat="1" ht="12.95" customHeight="1" x14ac:dyDescent="0.25">
      <c r="A31" s="17"/>
      <c r="B31" s="17"/>
      <c r="C31" s="22" t="s">
        <v>35</v>
      </c>
      <c r="D31" s="23">
        <v>50656852</v>
      </c>
      <c r="E31" s="23">
        <v>0</v>
      </c>
      <c r="F31" s="23">
        <f t="shared" si="5"/>
        <v>50656852</v>
      </c>
      <c r="G31" s="23">
        <v>12664212</v>
      </c>
      <c r="H31" s="23">
        <v>12664212</v>
      </c>
      <c r="I31" s="23">
        <f t="shared" si="1"/>
        <v>-37992640</v>
      </c>
      <c r="K31" s="20"/>
    </row>
    <row r="32" spans="1:11" s="16" customFormat="1" ht="12.95" customHeight="1" x14ac:dyDescent="0.25">
      <c r="A32" s="17"/>
      <c r="B32" s="17"/>
      <c r="C32" s="22" t="s">
        <v>36</v>
      </c>
      <c r="D32" s="23">
        <v>233214550</v>
      </c>
      <c r="E32" s="23">
        <v>13875539</v>
      </c>
      <c r="F32" s="23">
        <f t="shared" si="5"/>
        <v>247090089</v>
      </c>
      <c r="G32" s="23">
        <v>79914214</v>
      </c>
      <c r="H32" s="23">
        <v>79914214</v>
      </c>
      <c r="I32" s="23">
        <f t="shared" si="1"/>
        <v>-153300336</v>
      </c>
      <c r="K32" s="20"/>
    </row>
    <row r="33" spans="1:14" s="16" customFormat="1" ht="12.95" customHeight="1" x14ac:dyDescent="0.25">
      <c r="A33" s="17"/>
      <c r="B33" s="17"/>
      <c r="C33" s="22" t="s">
        <v>37</v>
      </c>
      <c r="D33" s="23">
        <v>24415813</v>
      </c>
      <c r="E33" s="23">
        <v>330109</v>
      </c>
      <c r="F33" s="23">
        <f t="shared" si="5"/>
        <v>24745922</v>
      </c>
      <c r="G33" s="23">
        <v>7632328</v>
      </c>
      <c r="H33" s="23">
        <v>7632328</v>
      </c>
      <c r="I33" s="23">
        <f t="shared" si="1"/>
        <v>-16783485</v>
      </c>
      <c r="K33" s="20"/>
    </row>
    <row r="34" spans="1:14" s="16" customFormat="1" ht="12.95" customHeight="1" x14ac:dyDescent="0.25">
      <c r="A34" s="17"/>
      <c r="B34" s="17"/>
      <c r="C34" s="22" t="s">
        <v>38</v>
      </c>
      <c r="D34" s="23">
        <v>172323175</v>
      </c>
      <c r="E34" s="23">
        <v>35333896</v>
      </c>
      <c r="F34" s="23">
        <f t="shared" si="5"/>
        <v>207657071</v>
      </c>
      <c r="G34" s="23">
        <v>71266146</v>
      </c>
      <c r="H34" s="23">
        <v>71266146</v>
      </c>
      <c r="I34" s="23">
        <f t="shared" si="1"/>
        <v>-101057029</v>
      </c>
      <c r="K34" s="20"/>
    </row>
    <row r="35" spans="1:14" s="16" customFormat="1" ht="12.95" customHeight="1" x14ac:dyDescent="0.25">
      <c r="A35" s="17"/>
      <c r="B35" s="18" t="s">
        <v>39</v>
      </c>
      <c r="C35" s="21"/>
      <c r="D35" s="19">
        <v>0</v>
      </c>
      <c r="E35" s="19">
        <v>0</v>
      </c>
      <c r="F35" s="25">
        <f t="shared" si="5"/>
        <v>0</v>
      </c>
      <c r="G35" s="19">
        <v>0</v>
      </c>
      <c r="H35" s="19">
        <v>0</v>
      </c>
      <c r="I35" s="19">
        <f t="shared" si="1"/>
        <v>0</v>
      </c>
      <c r="K35" s="20"/>
    </row>
    <row r="36" spans="1:14" s="16" customFormat="1" ht="12.95" customHeight="1" x14ac:dyDescent="0.25">
      <c r="A36" s="17"/>
      <c r="B36" s="18" t="s">
        <v>40</v>
      </c>
      <c r="C36" s="21"/>
      <c r="D36" s="19">
        <f>SUM(D37)</f>
        <v>0</v>
      </c>
      <c r="E36" s="19">
        <f t="shared" ref="E36:H36" si="6">SUM(E37)</f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9">
        <f t="shared" si="1"/>
        <v>0</v>
      </c>
      <c r="K36" s="20"/>
    </row>
    <row r="37" spans="1:14" s="16" customFormat="1" ht="12.95" customHeight="1" x14ac:dyDescent="0.25">
      <c r="A37" s="17"/>
      <c r="B37" s="17"/>
      <c r="C37" s="22" t="s">
        <v>41</v>
      </c>
      <c r="D37" s="26">
        <v>0</v>
      </c>
      <c r="E37" s="26">
        <v>0</v>
      </c>
      <c r="F37" s="26">
        <f t="shared" si="5"/>
        <v>0</v>
      </c>
      <c r="G37" s="26">
        <v>0</v>
      </c>
      <c r="H37" s="26">
        <v>0</v>
      </c>
      <c r="I37" s="23">
        <f t="shared" si="1"/>
        <v>0</v>
      </c>
      <c r="K37" s="20"/>
    </row>
    <row r="38" spans="1:14" s="16" customFormat="1" ht="12.95" customHeight="1" x14ac:dyDescent="0.25">
      <c r="A38" s="17"/>
      <c r="B38" s="18" t="s">
        <v>42</v>
      </c>
      <c r="C38" s="21"/>
      <c r="D38" s="25">
        <f>SUM(D39:D40)</f>
        <v>0</v>
      </c>
      <c r="E38" s="25">
        <f t="shared" ref="E38:H38" si="7">SUM(E39:E40)</f>
        <v>0</v>
      </c>
      <c r="F38" s="25">
        <f t="shared" si="7"/>
        <v>0</v>
      </c>
      <c r="G38" s="25">
        <f t="shared" si="7"/>
        <v>0</v>
      </c>
      <c r="H38" s="25">
        <f t="shared" si="7"/>
        <v>0</v>
      </c>
      <c r="I38" s="25">
        <f t="shared" si="1"/>
        <v>0</v>
      </c>
      <c r="K38" s="20"/>
    </row>
    <row r="39" spans="1:14" s="16" customFormat="1" ht="12.95" customHeight="1" x14ac:dyDescent="0.25">
      <c r="A39" s="17"/>
      <c r="B39" s="17"/>
      <c r="C39" s="22" t="s">
        <v>43</v>
      </c>
      <c r="D39" s="26">
        <v>0</v>
      </c>
      <c r="E39" s="26">
        <v>0</v>
      </c>
      <c r="F39" s="26">
        <f t="shared" si="5"/>
        <v>0</v>
      </c>
      <c r="G39" s="26">
        <v>0</v>
      </c>
      <c r="H39" s="26">
        <v>0</v>
      </c>
      <c r="I39" s="26">
        <f t="shared" si="1"/>
        <v>0</v>
      </c>
      <c r="K39" s="20"/>
    </row>
    <row r="40" spans="1:14" s="16" customFormat="1" ht="12.95" customHeight="1" x14ac:dyDescent="0.25">
      <c r="A40" s="17"/>
      <c r="B40" s="17"/>
      <c r="C40" s="22" t="s">
        <v>44</v>
      </c>
      <c r="D40" s="26">
        <v>0</v>
      </c>
      <c r="E40" s="26">
        <v>0</v>
      </c>
      <c r="F40" s="26">
        <f t="shared" si="5"/>
        <v>0</v>
      </c>
      <c r="G40" s="26">
        <v>0</v>
      </c>
      <c r="H40" s="26">
        <v>0</v>
      </c>
      <c r="I40" s="26">
        <f t="shared" si="1"/>
        <v>0</v>
      </c>
      <c r="K40" s="20"/>
    </row>
    <row r="41" spans="1:14" s="16" customFormat="1" ht="12.95" customHeight="1" x14ac:dyDescent="0.25">
      <c r="A41" s="17"/>
      <c r="B41" s="17"/>
      <c r="C41" s="17"/>
      <c r="D41" s="27"/>
      <c r="E41" s="27"/>
      <c r="F41" s="27"/>
      <c r="G41" s="27"/>
      <c r="H41" s="27"/>
      <c r="I41" s="27"/>
      <c r="K41" s="20"/>
      <c r="M41" s="26"/>
    </row>
    <row r="42" spans="1:14" s="16" customFormat="1" ht="12.95" customHeight="1" x14ac:dyDescent="0.25">
      <c r="A42" s="28" t="s">
        <v>45</v>
      </c>
      <c r="B42" s="28"/>
      <c r="C42" s="28"/>
      <c r="D42" s="29">
        <f>SUM(D10+D11+D12+D13+D14+D15+D16+D17+D29+D35+D36+D38)</f>
        <v>48391285627</v>
      </c>
      <c r="E42" s="30">
        <f>SUM(E10+E11+E12+E13+E14+E15+E16+E17+E29+E35+E36+E38)</f>
        <v>-610407790</v>
      </c>
      <c r="F42" s="29">
        <f>SUM(F10+F11+F12+F13+F14+F15+F16+F17+F29+F35+F36+F38)</f>
        <v>47780877837</v>
      </c>
      <c r="G42" s="29">
        <f>SUM(G10+G11+G12+G13+G14+G15+G16+G17+G29+G35+G36+G38)</f>
        <v>13397282698</v>
      </c>
      <c r="H42" s="29">
        <f>SUM(H10+H11+H12+H13+H14+H15+H16+H17+H29+H35+H36+H38)</f>
        <v>13397282698</v>
      </c>
      <c r="I42" s="31">
        <f>SUM(H42-D42)</f>
        <v>-34994002929</v>
      </c>
      <c r="K42" s="20"/>
      <c r="M42" s="26"/>
    </row>
    <row r="43" spans="1:14" s="16" customFormat="1" ht="12.95" customHeight="1" x14ac:dyDescent="0.25">
      <c r="A43" s="17"/>
      <c r="B43" s="17"/>
      <c r="C43" s="17"/>
      <c r="D43" s="32"/>
      <c r="E43" s="32"/>
      <c r="F43" s="32"/>
      <c r="G43" s="33"/>
      <c r="H43" s="33"/>
      <c r="I43" s="25"/>
      <c r="K43" s="20"/>
      <c r="L43" s="20"/>
      <c r="M43" s="26"/>
      <c r="N43" s="34"/>
    </row>
    <row r="44" spans="1:14" s="16" customFormat="1" ht="12.95" customHeight="1" x14ac:dyDescent="0.25">
      <c r="A44" s="35" t="s">
        <v>46</v>
      </c>
      <c r="B44" s="35"/>
      <c r="C44" s="35"/>
      <c r="D44" s="36"/>
      <c r="E44" s="36"/>
      <c r="F44" s="36"/>
      <c r="G44" s="37"/>
      <c r="H44" s="37"/>
      <c r="I44" s="25">
        <f>SUM(H42-D42)</f>
        <v>-34994002929</v>
      </c>
      <c r="K44" s="20"/>
      <c r="M44" s="26"/>
      <c r="N44" s="34"/>
    </row>
    <row r="45" spans="1:14" s="16" customFormat="1" ht="12.95" customHeight="1" x14ac:dyDescent="0.25">
      <c r="A45" s="17"/>
      <c r="B45" s="17"/>
      <c r="C45" s="17"/>
      <c r="D45" s="32"/>
      <c r="E45" s="32"/>
      <c r="F45" s="32"/>
      <c r="G45" s="33"/>
      <c r="H45" s="33"/>
      <c r="I45" s="33"/>
      <c r="K45" s="20"/>
      <c r="L45" s="34"/>
      <c r="N45" s="34"/>
    </row>
    <row r="46" spans="1:14" s="16" customFormat="1" ht="12.95" customHeight="1" x14ac:dyDescent="0.25">
      <c r="A46" s="13" t="s">
        <v>47</v>
      </c>
      <c r="B46" s="13"/>
      <c r="C46" s="13"/>
      <c r="D46" s="38"/>
      <c r="E46" s="38"/>
      <c r="F46" s="38"/>
      <c r="G46" s="39"/>
      <c r="H46" s="39"/>
      <c r="I46" s="39"/>
      <c r="K46" s="20"/>
    </row>
    <row r="47" spans="1:14" s="16" customFormat="1" ht="12.95" customHeight="1" x14ac:dyDescent="0.25">
      <c r="A47" s="17"/>
      <c r="B47" s="13" t="s">
        <v>48</v>
      </c>
      <c r="C47" s="13"/>
      <c r="D47" s="19">
        <f>SUM(D48:D55)</f>
        <v>54962542161</v>
      </c>
      <c r="E47" s="19">
        <f>SUM(E48:E55)</f>
        <v>-630816142</v>
      </c>
      <c r="F47" s="19">
        <f>SUM(F48:F55)</f>
        <v>54331726019</v>
      </c>
      <c r="G47" s="19">
        <f>SUM(G48:G55)</f>
        <v>14466994443</v>
      </c>
      <c r="H47" s="19">
        <f>SUM(H48:H55)</f>
        <v>14466994443</v>
      </c>
      <c r="I47" s="19">
        <f t="shared" ref="I47:I67" si="8">SUM(H47-D47)</f>
        <v>-40495547718</v>
      </c>
      <c r="K47" s="20"/>
      <c r="N47" s="40"/>
    </row>
    <row r="48" spans="1:14" s="16" customFormat="1" ht="12.95" customHeight="1" x14ac:dyDescent="0.25">
      <c r="A48" s="17"/>
      <c r="B48" s="17"/>
      <c r="C48" s="24" t="s">
        <v>49</v>
      </c>
      <c r="D48" s="23">
        <v>22902371163</v>
      </c>
      <c r="E48" s="23">
        <v>-1881402512</v>
      </c>
      <c r="F48" s="23">
        <f>D48+E48</f>
        <v>21020968651</v>
      </c>
      <c r="G48" s="23">
        <v>4488676441</v>
      </c>
      <c r="H48" s="23">
        <v>4488676441</v>
      </c>
      <c r="I48" s="23">
        <f t="shared" si="8"/>
        <v>-18413694722</v>
      </c>
      <c r="K48" s="20"/>
    </row>
    <row r="49" spans="1:11" s="16" customFormat="1" ht="12.95" customHeight="1" x14ac:dyDescent="0.25">
      <c r="A49" s="17"/>
      <c r="B49" s="17"/>
      <c r="C49" s="22" t="s">
        <v>50</v>
      </c>
      <c r="D49" s="23">
        <v>5796735380</v>
      </c>
      <c r="E49" s="23">
        <v>85457442</v>
      </c>
      <c r="F49" s="23">
        <f t="shared" ref="F49:F65" si="9">D49+E49</f>
        <v>5882192822</v>
      </c>
      <c r="G49" s="23">
        <v>1421656113</v>
      </c>
      <c r="H49" s="23">
        <v>1421656113</v>
      </c>
      <c r="I49" s="23">
        <f t="shared" si="8"/>
        <v>-4375079267</v>
      </c>
      <c r="K49" s="20"/>
    </row>
    <row r="50" spans="1:11" s="16" customFormat="1" ht="12.95" customHeight="1" x14ac:dyDescent="0.25">
      <c r="A50" s="17"/>
      <c r="B50" s="17"/>
      <c r="C50" s="22" t="s">
        <v>51</v>
      </c>
      <c r="D50" s="23">
        <v>14895249608</v>
      </c>
      <c r="E50" s="23">
        <v>653798757</v>
      </c>
      <c r="F50" s="23">
        <f t="shared" si="9"/>
        <v>15549048365</v>
      </c>
      <c r="G50" s="23">
        <v>5182373634</v>
      </c>
      <c r="H50" s="23">
        <v>5182373634</v>
      </c>
      <c r="I50" s="23">
        <f t="shared" si="8"/>
        <v>-9712875974</v>
      </c>
      <c r="K50" s="20"/>
    </row>
    <row r="51" spans="1:11" s="16" customFormat="1" ht="26.25" customHeight="1" x14ac:dyDescent="0.25">
      <c r="A51" s="17"/>
      <c r="B51" s="17"/>
      <c r="C51" s="24" t="s">
        <v>52</v>
      </c>
      <c r="D51" s="23">
        <v>4163804482</v>
      </c>
      <c r="E51" s="23">
        <v>202883559</v>
      </c>
      <c r="F51" s="23">
        <f t="shared" si="9"/>
        <v>4366688041</v>
      </c>
      <c r="G51" s="23">
        <v>1243834677</v>
      </c>
      <c r="H51" s="23">
        <v>1243834677</v>
      </c>
      <c r="I51" s="23">
        <f t="shared" si="8"/>
        <v>-2919969805</v>
      </c>
      <c r="K51" s="20"/>
    </row>
    <row r="52" spans="1:11" s="16" customFormat="1" ht="12.95" customHeight="1" x14ac:dyDescent="0.25">
      <c r="A52" s="17"/>
      <c r="B52" s="17"/>
      <c r="C52" s="22" t="s">
        <v>53</v>
      </c>
      <c r="D52" s="23">
        <v>2243209157</v>
      </c>
      <c r="E52" s="23">
        <v>54267304</v>
      </c>
      <c r="F52" s="23">
        <f t="shared" si="9"/>
        <v>2297476461</v>
      </c>
      <c r="G52" s="23">
        <v>615069591</v>
      </c>
      <c r="H52" s="23">
        <v>615069591</v>
      </c>
      <c r="I52" s="23">
        <f t="shared" si="8"/>
        <v>-1628139566</v>
      </c>
      <c r="K52" s="20"/>
    </row>
    <row r="53" spans="1:11" s="16" customFormat="1" ht="12.95" customHeight="1" x14ac:dyDescent="0.25">
      <c r="A53" s="17"/>
      <c r="B53" s="17"/>
      <c r="C53" s="22" t="s">
        <v>54</v>
      </c>
      <c r="D53" s="23">
        <v>439595162</v>
      </c>
      <c r="E53" s="23">
        <v>0</v>
      </c>
      <c r="F53" s="23">
        <f t="shared" si="9"/>
        <v>439595162</v>
      </c>
      <c r="G53" s="23">
        <v>119414024</v>
      </c>
      <c r="H53" s="23">
        <v>119414024</v>
      </c>
      <c r="I53" s="23">
        <f t="shared" si="8"/>
        <v>-320181138</v>
      </c>
      <c r="K53" s="20"/>
    </row>
    <row r="54" spans="1:11" s="16" customFormat="1" ht="26.25" customHeight="1" x14ac:dyDescent="0.25">
      <c r="A54" s="41"/>
      <c r="B54" s="41"/>
      <c r="C54" s="24" t="s">
        <v>55</v>
      </c>
      <c r="D54" s="23">
        <v>227927061</v>
      </c>
      <c r="E54" s="23">
        <v>6837813</v>
      </c>
      <c r="F54" s="23">
        <f t="shared" si="9"/>
        <v>234764874</v>
      </c>
      <c r="G54" s="23">
        <v>75215931</v>
      </c>
      <c r="H54" s="23">
        <v>75215931</v>
      </c>
      <c r="I54" s="23">
        <f t="shared" si="8"/>
        <v>-152711130</v>
      </c>
      <c r="K54" s="20"/>
    </row>
    <row r="55" spans="1:11" s="16" customFormat="1" ht="12.95" customHeight="1" x14ac:dyDescent="0.25">
      <c r="A55" s="17"/>
      <c r="B55" s="17"/>
      <c r="C55" s="22" t="s">
        <v>56</v>
      </c>
      <c r="D55" s="23">
        <v>4293650148</v>
      </c>
      <c r="E55" s="23">
        <v>247341495</v>
      </c>
      <c r="F55" s="23">
        <f t="shared" si="9"/>
        <v>4540991643</v>
      </c>
      <c r="G55" s="23">
        <v>1320754032</v>
      </c>
      <c r="H55" s="23">
        <v>1320754032</v>
      </c>
      <c r="I55" s="23">
        <f t="shared" si="8"/>
        <v>-2972896116</v>
      </c>
      <c r="K55" s="20"/>
    </row>
    <row r="56" spans="1:11" s="16" customFormat="1" ht="12.95" customHeight="1" x14ac:dyDescent="0.25">
      <c r="A56" s="17"/>
      <c r="B56" s="13" t="s">
        <v>57</v>
      </c>
      <c r="C56" s="13"/>
      <c r="D56" s="19">
        <f>SUM(D57:D60)</f>
        <v>15079755</v>
      </c>
      <c r="E56" s="19">
        <f t="shared" ref="E56:H56" si="10">SUM(E57:E60)</f>
        <v>10811152</v>
      </c>
      <c r="F56" s="19">
        <f t="shared" si="10"/>
        <v>25890907</v>
      </c>
      <c r="G56" s="19">
        <f t="shared" si="10"/>
        <v>11037344</v>
      </c>
      <c r="H56" s="19">
        <f t="shared" si="10"/>
        <v>11037344</v>
      </c>
      <c r="I56" s="19">
        <f t="shared" si="8"/>
        <v>-4042411</v>
      </c>
      <c r="K56" s="20"/>
    </row>
    <row r="57" spans="1:11" s="16" customFormat="1" ht="12.95" customHeight="1" x14ac:dyDescent="0.25">
      <c r="A57" s="41"/>
      <c r="B57" s="41"/>
      <c r="C57" s="22" t="s">
        <v>58</v>
      </c>
      <c r="D57" s="23">
        <v>0</v>
      </c>
      <c r="E57" s="23">
        <v>0</v>
      </c>
      <c r="F57" s="23">
        <f t="shared" si="9"/>
        <v>0</v>
      </c>
      <c r="G57" s="23">
        <v>0</v>
      </c>
      <c r="H57" s="23">
        <v>0</v>
      </c>
      <c r="I57" s="23">
        <f t="shared" si="8"/>
        <v>0</v>
      </c>
      <c r="K57" s="20"/>
    </row>
    <row r="58" spans="1:11" s="16" customFormat="1" ht="12.95" customHeight="1" x14ac:dyDescent="0.25">
      <c r="A58" s="17"/>
      <c r="B58" s="17"/>
      <c r="C58" s="22" t="s">
        <v>59</v>
      </c>
      <c r="D58" s="23">
        <v>0</v>
      </c>
      <c r="E58" s="23">
        <v>0</v>
      </c>
      <c r="F58" s="23">
        <f t="shared" si="9"/>
        <v>0</v>
      </c>
      <c r="G58" s="23">
        <v>0</v>
      </c>
      <c r="H58" s="23">
        <v>0</v>
      </c>
      <c r="I58" s="23">
        <f t="shared" si="8"/>
        <v>0</v>
      </c>
      <c r="K58" s="20"/>
    </row>
    <row r="59" spans="1:11" s="16" customFormat="1" ht="12.95" customHeight="1" x14ac:dyDescent="0.25">
      <c r="A59" s="41"/>
      <c r="B59" s="41"/>
      <c r="C59" s="22" t="s">
        <v>60</v>
      </c>
      <c r="D59" s="23">
        <v>7650000</v>
      </c>
      <c r="E59" s="23">
        <v>7801912</v>
      </c>
      <c r="F59" s="23">
        <f t="shared" si="9"/>
        <v>15451912</v>
      </c>
      <c r="G59" s="23">
        <v>7801912</v>
      </c>
      <c r="H59" s="23">
        <v>7801912</v>
      </c>
      <c r="I59" s="23">
        <f t="shared" si="8"/>
        <v>151912</v>
      </c>
      <c r="K59" s="20"/>
    </row>
    <row r="60" spans="1:11" s="16" customFormat="1" ht="12.95" customHeight="1" x14ac:dyDescent="0.25">
      <c r="A60" s="17"/>
      <c r="B60" s="17"/>
      <c r="C60" s="22" t="s">
        <v>41</v>
      </c>
      <c r="D60" s="23">
        <v>7429755</v>
      </c>
      <c r="E60" s="23">
        <v>3009240</v>
      </c>
      <c r="F60" s="23">
        <f t="shared" si="9"/>
        <v>10438995</v>
      </c>
      <c r="G60" s="42">
        <v>3235432</v>
      </c>
      <c r="H60" s="42">
        <v>3235432</v>
      </c>
      <c r="I60" s="42">
        <f t="shared" si="8"/>
        <v>-4194323</v>
      </c>
      <c r="K60" s="20"/>
    </row>
    <row r="61" spans="1:11" s="16" customFormat="1" ht="12.95" customHeight="1" x14ac:dyDescent="0.25">
      <c r="A61" s="17"/>
      <c r="B61" s="13" t="s">
        <v>61</v>
      </c>
      <c r="C61" s="13"/>
      <c r="D61" s="19">
        <f>SUM(D62:D63)</f>
        <v>144796191</v>
      </c>
      <c r="E61" s="19">
        <f>SUM(E62:E63)</f>
        <v>2679349</v>
      </c>
      <c r="F61" s="19">
        <f>SUM(F62:F63)</f>
        <v>147475540</v>
      </c>
      <c r="G61" s="43">
        <f t="shared" ref="G61:H61" si="11">SUM(G62:G63)</f>
        <v>38419396</v>
      </c>
      <c r="H61" s="43">
        <f t="shared" si="11"/>
        <v>38419396</v>
      </c>
      <c r="I61" s="19">
        <f t="shared" si="8"/>
        <v>-106376795</v>
      </c>
      <c r="K61" s="20"/>
    </row>
    <row r="62" spans="1:11" s="16" customFormat="1" ht="26.25" customHeight="1" x14ac:dyDescent="0.25">
      <c r="A62" s="17"/>
      <c r="B62" s="17"/>
      <c r="C62" s="22" t="s">
        <v>62</v>
      </c>
      <c r="D62" s="23">
        <v>144796191</v>
      </c>
      <c r="E62" s="23">
        <v>2679349</v>
      </c>
      <c r="F62" s="23">
        <f t="shared" si="9"/>
        <v>147475540</v>
      </c>
      <c r="G62" s="42">
        <v>38419396</v>
      </c>
      <c r="H62" s="42">
        <v>38419396</v>
      </c>
      <c r="I62" s="23">
        <f t="shared" si="8"/>
        <v>-106376795</v>
      </c>
      <c r="K62" s="20"/>
    </row>
    <row r="63" spans="1:11" s="16" customFormat="1" ht="12.95" customHeight="1" x14ac:dyDescent="0.25">
      <c r="A63" s="17"/>
      <c r="B63" s="17"/>
      <c r="C63" s="22" t="s">
        <v>63</v>
      </c>
      <c r="D63" s="42">
        <v>0</v>
      </c>
      <c r="E63" s="42">
        <v>0</v>
      </c>
      <c r="F63" s="23">
        <f t="shared" si="9"/>
        <v>0</v>
      </c>
      <c r="G63" s="42">
        <v>0</v>
      </c>
      <c r="H63" s="42">
        <v>0</v>
      </c>
      <c r="I63" s="42">
        <f t="shared" si="8"/>
        <v>0</v>
      </c>
      <c r="K63" s="20"/>
    </row>
    <row r="64" spans="1:11" s="16" customFormat="1" ht="27" customHeight="1" x14ac:dyDescent="0.25">
      <c r="A64" s="41"/>
      <c r="B64" s="44" t="s">
        <v>64</v>
      </c>
      <c r="C64" s="44"/>
      <c r="D64" s="19">
        <v>8518657919</v>
      </c>
      <c r="E64" s="19">
        <v>-142323344</v>
      </c>
      <c r="F64" s="19">
        <f>D64+E64</f>
        <v>8376334575</v>
      </c>
      <c r="G64" s="19">
        <v>1901391325</v>
      </c>
      <c r="H64" s="19">
        <v>1901391325</v>
      </c>
      <c r="I64" s="19">
        <f t="shared" si="8"/>
        <v>-6617266594</v>
      </c>
      <c r="K64" s="20"/>
    </row>
    <row r="65" spans="1:11" s="16" customFormat="1" ht="12.95" customHeight="1" x14ac:dyDescent="0.25">
      <c r="A65" s="17"/>
      <c r="B65" s="13" t="s">
        <v>65</v>
      </c>
      <c r="C65" s="13"/>
      <c r="D65" s="19">
        <v>0</v>
      </c>
      <c r="E65" s="19">
        <v>0</v>
      </c>
      <c r="F65" s="19">
        <f t="shared" si="9"/>
        <v>0</v>
      </c>
      <c r="G65" s="19">
        <v>0</v>
      </c>
      <c r="H65" s="19">
        <v>0</v>
      </c>
      <c r="I65" s="19">
        <f t="shared" si="8"/>
        <v>0</v>
      </c>
      <c r="K65" s="20"/>
    </row>
    <row r="66" spans="1:11" s="16" customFormat="1" ht="12.95" customHeight="1" x14ac:dyDescent="0.25">
      <c r="A66" s="17"/>
      <c r="B66" s="17"/>
      <c r="C66" s="17"/>
      <c r="D66" s="27"/>
      <c r="E66" s="27"/>
      <c r="F66" s="27"/>
      <c r="G66" s="27"/>
      <c r="H66" s="27"/>
      <c r="I66" s="27"/>
      <c r="K66" s="20"/>
    </row>
    <row r="67" spans="1:11" s="16" customFormat="1" ht="12.95" customHeight="1" x14ac:dyDescent="0.25">
      <c r="A67" s="28" t="s">
        <v>66</v>
      </c>
      <c r="B67" s="28"/>
      <c r="C67" s="28"/>
      <c r="D67" s="29">
        <f>SUM(D47+D56+D61+D64+D65)</f>
        <v>63641076026</v>
      </c>
      <c r="E67" s="30">
        <f>SUM(E47+E56+E61+E64+E65)</f>
        <v>-759648985</v>
      </c>
      <c r="F67" s="29">
        <f>SUM(F47+F56+F61+F64+F65)</f>
        <v>62881427041</v>
      </c>
      <c r="G67" s="29">
        <f>SUM(G47+G56+G61+G64+G65)</f>
        <v>16417842508</v>
      </c>
      <c r="H67" s="29">
        <f>SUM(H47+H56+H61+H64+H65)</f>
        <v>16417842508</v>
      </c>
      <c r="I67" s="31">
        <f t="shared" si="8"/>
        <v>-47223233518</v>
      </c>
      <c r="K67" s="20"/>
    </row>
    <row r="68" spans="1:11" s="16" customFormat="1" ht="12.95" customHeight="1" x14ac:dyDescent="0.25">
      <c r="A68" s="17"/>
      <c r="B68" s="17"/>
      <c r="C68" s="17"/>
      <c r="D68" s="23"/>
      <c r="E68" s="23"/>
      <c r="F68" s="23"/>
      <c r="G68" s="23"/>
      <c r="H68" s="23"/>
      <c r="I68" s="23"/>
      <c r="K68" s="20"/>
    </row>
    <row r="69" spans="1:11" s="16" customFormat="1" ht="12.95" customHeight="1" x14ac:dyDescent="0.25">
      <c r="A69" s="13" t="s">
        <v>67</v>
      </c>
      <c r="B69" s="13"/>
      <c r="C69" s="13"/>
      <c r="D69" s="19">
        <f>SUM(D70)</f>
        <v>0</v>
      </c>
      <c r="E69" s="19">
        <f t="shared" ref="E69:H69" si="12">SUM(E70)</f>
        <v>0</v>
      </c>
      <c r="F69" s="19">
        <f>D69+E69</f>
        <v>0</v>
      </c>
      <c r="G69" s="19">
        <f t="shared" si="12"/>
        <v>0</v>
      </c>
      <c r="H69" s="19">
        <f t="shared" si="12"/>
        <v>0</v>
      </c>
      <c r="I69" s="19">
        <f t="shared" ref="I69:I72" si="13">SUM(H69-D69)</f>
        <v>0</v>
      </c>
      <c r="K69" s="20"/>
    </row>
    <row r="70" spans="1:11" s="16" customFormat="1" ht="12.95" customHeight="1" x14ac:dyDescent="0.25">
      <c r="A70" s="17"/>
      <c r="B70" s="45" t="s">
        <v>68</v>
      </c>
      <c r="C70" s="45"/>
      <c r="D70" s="23">
        <v>0</v>
      </c>
      <c r="E70" s="23">
        <v>0</v>
      </c>
      <c r="F70" s="23">
        <f>D70+E70</f>
        <v>0</v>
      </c>
      <c r="G70" s="23">
        <v>0</v>
      </c>
      <c r="H70" s="23">
        <v>0</v>
      </c>
      <c r="I70" s="23">
        <f t="shared" si="13"/>
        <v>0</v>
      </c>
      <c r="K70" s="20"/>
    </row>
    <row r="71" spans="1:11" s="16" customFormat="1" ht="12.95" customHeight="1" x14ac:dyDescent="0.25">
      <c r="A71" s="17"/>
      <c r="B71" s="17"/>
      <c r="C71" s="17"/>
      <c r="D71" s="23"/>
      <c r="E71" s="23"/>
      <c r="F71" s="23"/>
      <c r="G71" s="23"/>
      <c r="H71" s="23"/>
      <c r="I71" s="23"/>
      <c r="K71" s="20"/>
    </row>
    <row r="72" spans="1:11" s="16" customFormat="1" ht="12.95" customHeight="1" x14ac:dyDescent="0.25">
      <c r="A72" s="46" t="s">
        <v>69</v>
      </c>
      <c r="B72" s="46"/>
      <c r="C72" s="46"/>
      <c r="D72" s="47">
        <f>SUM(D42+D67+D69)</f>
        <v>112032361653</v>
      </c>
      <c r="E72" s="48">
        <f>SUM(E42+E67+E69)</f>
        <v>-1370056775</v>
      </c>
      <c r="F72" s="47">
        <f>SUM(F42+F67+F69)</f>
        <v>110662304878</v>
      </c>
      <c r="G72" s="47">
        <f>SUM(G42+G67+G69)</f>
        <v>29815125206</v>
      </c>
      <c r="H72" s="47">
        <f>SUM(H42+H67+H69)</f>
        <v>29815125206</v>
      </c>
      <c r="I72" s="49">
        <f t="shared" si="13"/>
        <v>-82217236447</v>
      </c>
      <c r="K72" s="20"/>
    </row>
    <row r="73" spans="1:11" s="16" customFormat="1" ht="12.95" customHeight="1" x14ac:dyDescent="0.25">
      <c r="A73" s="17"/>
      <c r="B73" s="17"/>
      <c r="C73" s="17"/>
      <c r="D73" s="23"/>
      <c r="E73" s="23"/>
      <c r="F73" s="23"/>
      <c r="G73" s="23"/>
      <c r="H73" s="23"/>
      <c r="I73" s="23"/>
      <c r="K73" s="20"/>
    </row>
    <row r="74" spans="1:11" s="16" customFormat="1" ht="12.95" customHeight="1" x14ac:dyDescent="0.25">
      <c r="A74" s="17"/>
      <c r="B74" s="13" t="s">
        <v>70</v>
      </c>
      <c r="C74" s="13"/>
      <c r="D74" s="27"/>
      <c r="E74" s="27"/>
      <c r="F74" s="27"/>
      <c r="G74" s="27"/>
      <c r="H74" s="27"/>
      <c r="I74" s="27"/>
      <c r="K74" s="20"/>
    </row>
    <row r="75" spans="1:11" s="16" customFormat="1" ht="12.95" customHeight="1" x14ac:dyDescent="0.25">
      <c r="A75" s="17"/>
      <c r="B75" s="50" t="s">
        <v>71</v>
      </c>
      <c r="C75" s="50"/>
      <c r="D75" s="51">
        <v>0</v>
      </c>
      <c r="E75" s="23">
        <v>0</v>
      </c>
      <c r="F75" s="23">
        <f>D75+E75</f>
        <v>0</v>
      </c>
      <c r="G75" s="23">
        <v>0</v>
      </c>
      <c r="H75" s="23">
        <v>0</v>
      </c>
      <c r="I75" s="23">
        <f t="shared" ref="I75" si="14">SUM(H75-D75)</f>
        <v>0</v>
      </c>
      <c r="K75" s="20"/>
    </row>
    <row r="76" spans="1:11" s="16" customFormat="1" ht="12.95" customHeight="1" x14ac:dyDescent="0.25">
      <c r="A76" s="17"/>
      <c r="B76" s="50"/>
      <c r="C76" s="50"/>
      <c r="D76" s="51"/>
      <c r="E76" s="23"/>
      <c r="F76" s="23"/>
      <c r="G76" s="23"/>
      <c r="H76" s="23"/>
      <c r="I76" s="23"/>
      <c r="K76" s="20"/>
    </row>
    <row r="77" spans="1:11" s="16" customFormat="1" ht="12.95" customHeight="1" x14ac:dyDescent="0.25">
      <c r="A77" s="17"/>
      <c r="B77" s="50" t="s">
        <v>72</v>
      </c>
      <c r="C77" s="50"/>
      <c r="D77" s="51">
        <v>0</v>
      </c>
      <c r="E77" s="23">
        <v>0</v>
      </c>
      <c r="F77" s="23">
        <f>D77+E77</f>
        <v>0</v>
      </c>
      <c r="G77" s="23">
        <v>0</v>
      </c>
      <c r="H77" s="23">
        <v>0</v>
      </c>
      <c r="I77" s="23">
        <f t="shared" ref="I77" si="15">SUM(H77-D77)</f>
        <v>0</v>
      </c>
      <c r="K77" s="20"/>
    </row>
    <row r="78" spans="1:11" s="16" customFormat="1" ht="12.95" customHeight="1" x14ac:dyDescent="0.25">
      <c r="A78" s="17"/>
      <c r="B78" s="50"/>
      <c r="C78" s="50"/>
      <c r="D78" s="51"/>
      <c r="E78" s="23"/>
      <c r="F78" s="23"/>
      <c r="G78" s="23"/>
      <c r="H78" s="23"/>
      <c r="I78" s="23"/>
      <c r="K78" s="20"/>
    </row>
    <row r="79" spans="1:11" s="16" customFormat="1" ht="12.95" customHeight="1" x14ac:dyDescent="0.25">
      <c r="A79" s="17"/>
      <c r="B79" s="24"/>
      <c r="C79" s="24"/>
      <c r="D79" s="27"/>
      <c r="E79" s="23"/>
      <c r="F79" s="23"/>
      <c r="G79" s="23"/>
      <c r="H79" s="23"/>
      <c r="I79" s="23"/>
      <c r="K79" s="20"/>
    </row>
    <row r="80" spans="1:11" s="16" customFormat="1" ht="12.95" customHeight="1" x14ac:dyDescent="0.25">
      <c r="A80" s="17"/>
      <c r="B80" s="13" t="s">
        <v>67</v>
      </c>
      <c r="C80" s="13"/>
      <c r="D80" s="52">
        <f>SUM(D75+D77)</f>
        <v>0</v>
      </c>
      <c r="E80" s="19">
        <f t="shared" ref="E80:H80" si="16">SUM(E75+E77)</f>
        <v>0</v>
      </c>
      <c r="F80" s="19">
        <f t="shared" si="16"/>
        <v>0</v>
      </c>
      <c r="G80" s="19">
        <f t="shared" si="16"/>
        <v>0</v>
      </c>
      <c r="H80" s="19">
        <f t="shared" si="16"/>
        <v>0</v>
      </c>
      <c r="I80" s="19">
        <f t="shared" ref="I80" si="17">SUM(H80-D80)</f>
        <v>0</v>
      </c>
      <c r="K80" s="20"/>
    </row>
    <row r="81" spans="1:11" s="57" customFormat="1" ht="5.0999999999999996" customHeight="1" x14ac:dyDescent="0.2">
      <c r="A81" s="53"/>
      <c r="B81" s="53"/>
      <c r="C81" s="53"/>
      <c r="D81" s="53"/>
      <c r="E81" s="54"/>
      <c r="F81" s="55"/>
      <c r="G81" s="56"/>
      <c r="H81" s="56"/>
      <c r="I81" s="56"/>
      <c r="K81" s="20"/>
    </row>
    <row r="82" spans="1:11" s="57" customFormat="1" ht="15" customHeight="1" x14ac:dyDescent="0.2">
      <c r="A82" s="58" t="s">
        <v>73</v>
      </c>
      <c r="B82" s="58"/>
      <c r="C82" s="58"/>
      <c r="D82" s="59"/>
      <c r="E82" s="60"/>
      <c r="F82" s="61"/>
      <c r="G82" s="62"/>
      <c r="H82" s="62"/>
      <c r="I82" s="62"/>
      <c r="K82" s="20"/>
    </row>
    <row r="83" spans="1:11" s="2" customFormat="1" ht="12.75" x14ac:dyDescent="0.2">
      <c r="A83" s="63"/>
      <c r="B83" s="63"/>
      <c r="C83" s="63"/>
      <c r="D83" s="63"/>
      <c r="E83" s="63"/>
      <c r="F83" s="63"/>
      <c r="G83" s="63"/>
      <c r="H83" s="63"/>
      <c r="I83" s="63"/>
      <c r="K83" s="20"/>
    </row>
    <row r="84" spans="1:11" x14ac:dyDescent="0.25">
      <c r="D84" s="19"/>
      <c r="E84" s="19"/>
      <c r="F84" s="19"/>
      <c r="G84" s="19"/>
      <c r="H84" s="19"/>
      <c r="I84" s="64"/>
    </row>
    <row r="85" spans="1:11" x14ac:dyDescent="0.25">
      <c r="H85" s="64"/>
      <c r="I85" s="64"/>
    </row>
    <row r="86" spans="1:11" x14ac:dyDescent="0.25">
      <c r="H86" s="64"/>
      <c r="I86" s="64"/>
    </row>
    <row r="87" spans="1:11" x14ac:dyDescent="0.25">
      <c r="H87" s="64"/>
      <c r="I87" s="64"/>
    </row>
    <row r="88" spans="1:11" x14ac:dyDescent="0.25">
      <c r="H88" s="64"/>
      <c r="I88" s="64"/>
    </row>
    <row r="89" spans="1:11" x14ac:dyDescent="0.25">
      <c r="E89" s="65"/>
      <c r="F89" s="65"/>
      <c r="H89" s="64"/>
      <c r="I89" s="64"/>
    </row>
    <row r="90" spans="1:11" x14ac:dyDescent="0.25">
      <c r="A90" s="66"/>
      <c r="B90" s="66"/>
      <c r="C90" s="66"/>
      <c r="D90" s="66"/>
      <c r="E90" s="65"/>
      <c r="F90" s="66"/>
      <c r="G90" s="66"/>
      <c r="H90" s="66"/>
      <c r="I90" s="66"/>
    </row>
    <row r="91" spans="1:11" x14ac:dyDescent="0.25">
      <c r="A91" s="65"/>
      <c r="B91" s="65"/>
      <c r="C91" s="65"/>
      <c r="D91" s="65"/>
      <c r="E91" s="65"/>
      <c r="F91" s="65"/>
      <c r="G91" s="65"/>
      <c r="H91" s="65"/>
      <c r="I91" s="65"/>
    </row>
    <row r="92" spans="1:11" x14ac:dyDescent="0.25">
      <c r="A92" s="65"/>
      <c r="B92" s="65"/>
      <c r="C92" s="65"/>
      <c r="D92" s="65"/>
      <c r="E92" s="65"/>
      <c r="F92" s="65"/>
      <c r="G92" s="65"/>
      <c r="H92" s="65"/>
      <c r="I92" s="65"/>
    </row>
    <row r="93" spans="1:11" x14ac:dyDescent="0.25">
      <c r="B93" s="65"/>
      <c r="C93" s="67" t="s">
        <v>74</v>
      </c>
      <c r="D93" s="19">
        <v>111871168210</v>
      </c>
      <c r="E93" s="19">
        <v>-1379951603</v>
      </c>
      <c r="F93" s="19">
        <f>D93+E93</f>
        <v>110491216607</v>
      </c>
      <c r="G93" s="19">
        <v>29752205548</v>
      </c>
      <c r="H93" s="19">
        <v>29752205548</v>
      </c>
      <c r="I93" s="65"/>
    </row>
    <row r="94" spans="1:11" x14ac:dyDescent="0.25">
      <c r="A94" s="65"/>
      <c r="B94" s="65"/>
      <c r="C94" s="65"/>
      <c r="D94" s="65"/>
      <c r="E94" s="65"/>
      <c r="F94" s="65"/>
      <c r="G94" s="65"/>
      <c r="H94" s="65"/>
      <c r="I94" s="65"/>
    </row>
    <row r="95" spans="1:11" s="70" customFormat="1" x14ac:dyDescent="0.25">
      <c r="A95" s="65"/>
      <c r="B95" s="65"/>
      <c r="C95" s="68" t="s">
        <v>75</v>
      </c>
      <c r="D95" s="69">
        <f>SUM(D96:D97)</f>
        <v>161193443</v>
      </c>
      <c r="E95" s="69">
        <f t="shared" ref="E95:H95" si="18">SUM(E96:E97)</f>
        <v>9894828</v>
      </c>
      <c r="F95" s="69">
        <f t="shared" si="18"/>
        <v>171088271</v>
      </c>
      <c r="G95" s="69">
        <f t="shared" si="18"/>
        <v>62919658</v>
      </c>
      <c r="H95" s="69">
        <f t="shared" si="18"/>
        <v>62919658</v>
      </c>
      <c r="I95" s="65"/>
      <c r="J95" s="12"/>
    </row>
    <row r="96" spans="1:11" x14ac:dyDescent="0.25">
      <c r="A96" s="65"/>
      <c r="B96" s="65"/>
      <c r="C96" s="71" t="s">
        <v>18</v>
      </c>
      <c r="D96" s="23">
        <v>0</v>
      </c>
      <c r="E96" s="23">
        <v>4214548</v>
      </c>
      <c r="F96" s="23">
        <v>4214548</v>
      </c>
      <c r="G96" s="23">
        <v>4214548</v>
      </c>
      <c r="H96" s="23">
        <v>4214548</v>
      </c>
      <c r="I96" s="65"/>
    </row>
    <row r="97" spans="1:10" x14ac:dyDescent="0.25">
      <c r="A97" s="65"/>
      <c r="B97" s="65"/>
      <c r="C97" s="71" t="s">
        <v>20</v>
      </c>
      <c r="D97" s="23">
        <v>161193443</v>
      </c>
      <c r="E97" s="23">
        <v>5680280</v>
      </c>
      <c r="F97" s="23">
        <v>166873723</v>
      </c>
      <c r="G97" s="23">
        <v>58705110</v>
      </c>
      <c r="H97" s="23">
        <v>58705110</v>
      </c>
      <c r="I97" s="65"/>
    </row>
    <row r="98" spans="1:10" s="76" customFormat="1" x14ac:dyDescent="0.25">
      <c r="A98" s="72"/>
      <c r="B98" s="72"/>
      <c r="C98" s="73" t="s">
        <v>76</v>
      </c>
      <c r="D98" s="74">
        <f>SUM(D93,D95)</f>
        <v>112032361653</v>
      </c>
      <c r="E98" s="74">
        <f t="shared" ref="E98:H98" si="19">SUM(E93,E95)</f>
        <v>-1370056775</v>
      </c>
      <c r="F98" s="74">
        <f t="shared" si="19"/>
        <v>110662304878</v>
      </c>
      <c r="G98" s="74">
        <f t="shared" si="19"/>
        <v>29815125206</v>
      </c>
      <c r="H98" s="74">
        <f t="shared" si="19"/>
        <v>29815125206</v>
      </c>
      <c r="I98" s="72"/>
      <c r="J98" s="75"/>
    </row>
    <row r="99" spans="1:10" x14ac:dyDescent="0.25">
      <c r="D99" s="23"/>
      <c r="E99" s="23"/>
      <c r="F99" s="23"/>
      <c r="G99" s="23"/>
      <c r="H99" s="23"/>
      <c r="I99" s="23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</row>
    <row r="101" spans="1:10" x14ac:dyDescent="0.25">
      <c r="H101" s="64"/>
      <c r="I101" s="64"/>
    </row>
    <row r="102" spans="1:10" x14ac:dyDescent="0.25">
      <c r="A102" s="12"/>
      <c r="B102" s="12"/>
      <c r="C102" s="67"/>
      <c r="D102" s="19"/>
      <c r="E102" s="19"/>
      <c r="F102" s="19"/>
      <c r="G102" s="19"/>
      <c r="H102" s="19"/>
      <c r="I102" s="78"/>
    </row>
    <row r="103" spans="1:10" x14ac:dyDescent="0.25">
      <c r="C103" s="12"/>
      <c r="D103" s="79"/>
      <c r="E103" s="79"/>
      <c r="F103" s="79"/>
      <c r="G103" s="79"/>
      <c r="H103" s="79"/>
    </row>
  </sheetData>
  <mergeCells count="41">
    <mergeCell ref="A83:I83"/>
    <mergeCell ref="A90:D90"/>
    <mergeCell ref="F90:I90"/>
    <mergeCell ref="A100:I100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LDF-5</vt:lpstr>
      <vt:lpstr>'31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2023-05-19T16:19:39Z</dcterms:created>
  <dcterms:modified xsi:type="dcterms:W3CDTF">2023-05-19T16:19:40Z</dcterms:modified>
</cp:coreProperties>
</file>