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4E2EE09E-AB37-4004-82F5-7229E67D99FC}" xr6:coauthVersionLast="40" xr6:coauthVersionMax="40" xr10:uidLastSave="{00000000-0000-0000-0000-000000000000}"/>
  <bookViews>
    <workbookView xWindow="0" yWindow="0" windowWidth="25200" windowHeight="11775" xr2:uid="{475A4529-8419-46B8-BDA5-F5D88E42E84D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F103" i="1" s="1"/>
  <c r="C71" i="1"/>
  <c r="B71" i="1"/>
  <c r="G69" i="1"/>
  <c r="F69" i="1"/>
  <c r="F71" i="1" s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G71" i="1"/>
  <c r="G103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<sst xmlns="http://schemas.openxmlformats.org/spreadsheetml/2006/main" count="129" uniqueCount="126">
  <si>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</si>
  <si>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EJECUTIVO</t>
  </si>
  <si>
    <t>ESTADO DE SITUACIÓN FINANCIERA DETALLADO CONSOLIDADO</t>
  </si>
  <si>
    <t>AL 31 DE DICIEMBRE DE 2021 Y AL 31 DE DICIEMBRE DE 2022</t>
  </si>
  <si>
    <t>( Cifras en Pesos )</t>
  </si>
  <si>
    <t>CONCEPTO</t>
  </si>
  <si>
    <t>31 DE DICIEMBRE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</si>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</sst>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4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2" fillId="2" borderId="0" xfId="1" applyFont="1" applyFill="1" applyAlignment="1">
      <alignment horizontal="left" vertical="center"/>
    </xf>
    <xf numFmtId="14" fontId="2" fillId="2" borderId="0" xfId="1" applyNumberFormat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164" fontId="9" fillId="0" borderId="0" xfId="1" applyNumberFormat="1" applyFont="1"/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A2A3593A-5B5E-4B38-8688-B285B871BEEE}"/>
    <cellStyle name="Normal 17" xfId="3" xr:uid="{4D93C6AA-256B-4423-A641-4865709DACE6}"/>
    <cellStyle name="Normal 2 2" xfId="2" xr:uid="{89882556-4658-4CF0-8346-6CCF55DDB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A28F99-B08D-4FF4-8C9A-B65C3530C953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E1513BDE-11B7-4A64-BA15-6752A44689C4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C3DD-27E1-4EBF-8684-F80E5C9AC82A}">
  <sheetPr>
    <tabColor theme="0" tint="-0.14999847407452621"/>
    <pageSetUpPr fitToPage="1"/>
  </sheetPr>
  <dimension ref="A1:I121"/>
  <sheetViews>
    <sheetView showGridLines="0" tabSelected="1" topLeftCell="A73" zoomScale="90" zoomScaleNormal="90" workbookViewId="0">
      <selection sqref="A1:L98"/>
    </sheetView>
  </sheetViews>
  <sheetFormatPr baseColWidth="10" defaultRowHeight="15" x14ac:dyDescent="0.25"/>
  <cols>
    <col min="1" max="1" width="62.7109375" style="3" customWidth="1"/>
    <col min="2" max="2" width="16.140625" style="13" customWidth="1"/>
    <col min="3" max="3" width="15.7109375" style="13" customWidth="1"/>
    <col min="4" max="4" width="2.28515625" style="3" customWidth="1"/>
    <col min="5" max="5" width="62.7109375" style="3" customWidth="1"/>
    <col min="6" max="6" width="16.140625" style="13" customWidth="1"/>
    <col min="7" max="7" width="16.140625" style="13" bestFit="1" customWidth="1"/>
    <col min="8" max="8" width="11.42578125" style="43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11276108287</v>
      </c>
      <c r="C11" s="21">
        <f>SUM(C12:C18)</f>
        <v>7716703306</v>
      </c>
      <c r="D11" s="22"/>
      <c r="E11" s="20" t="s">
        <v>13</v>
      </c>
      <c r="F11" s="21">
        <f>SUM(F12:F20)</f>
        <v>1172827835</v>
      </c>
      <c r="G11" s="21">
        <f>SUM(G12:G20)</f>
        <v>1692509875</v>
      </c>
    </row>
    <row r="12" spans="1:9" s="17" customFormat="1" ht="12.75" x14ac:dyDescent="0.25">
      <c r="A12" s="17" t="s">
        <v>14</v>
      </c>
      <c r="B12" s="23">
        <v>2812482</v>
      </c>
      <c r="C12" s="23">
        <v>3934974</v>
      </c>
      <c r="D12" s="24"/>
      <c r="E12" s="17" t="s">
        <v>15</v>
      </c>
      <c r="F12" s="23">
        <v>238990913</v>
      </c>
      <c r="G12" s="23">
        <v>526065844</v>
      </c>
    </row>
    <row r="13" spans="1:9" s="17" customFormat="1" ht="12.75" x14ac:dyDescent="0.25">
      <c r="A13" s="17" t="s">
        <v>16</v>
      </c>
      <c r="B13" s="23">
        <v>1624025695</v>
      </c>
      <c r="C13" s="23">
        <v>1605929951</v>
      </c>
      <c r="D13" s="24"/>
      <c r="E13" s="17" t="s">
        <v>17</v>
      </c>
      <c r="F13" s="23">
        <v>240390763</v>
      </c>
      <c r="G13" s="23">
        <v>234400972</v>
      </c>
    </row>
    <row r="14" spans="1:9" s="17" customFormat="1" ht="12.75" x14ac:dyDescent="0.25">
      <c r="A14" s="17" t="s">
        <v>18</v>
      </c>
      <c r="B14" s="23">
        <v>2096099878</v>
      </c>
      <c r="C14" s="23">
        <v>1061788244</v>
      </c>
      <c r="D14" s="24"/>
      <c r="E14" s="17" t="s">
        <v>19</v>
      </c>
      <c r="F14" s="23">
        <v>363672265</v>
      </c>
      <c r="G14" s="23">
        <v>491514560</v>
      </c>
    </row>
    <row r="15" spans="1:9" s="17" customFormat="1" ht="12.75" x14ac:dyDescent="0.25">
      <c r="A15" s="17" t="s">
        <v>20</v>
      </c>
      <c r="B15" s="23">
        <v>7548901321</v>
      </c>
      <c r="C15" s="23">
        <v>5022738262</v>
      </c>
      <c r="D15" s="24"/>
      <c r="E15" s="17" t="s">
        <v>21</v>
      </c>
      <c r="F15" s="23">
        <v>1403459</v>
      </c>
      <c r="G15" s="23">
        <v>0</v>
      </c>
    </row>
    <row r="16" spans="1:9" s="17" customFormat="1" ht="12.75" x14ac:dyDescent="0.25">
      <c r="A16" s="17" t="s">
        <v>22</v>
      </c>
      <c r="B16" s="23">
        <v>0</v>
      </c>
      <c r="C16" s="23">
        <v>0</v>
      </c>
      <c r="D16" s="24"/>
      <c r="E16" s="17" t="s">
        <v>23</v>
      </c>
      <c r="F16" s="23">
        <v>73697128</v>
      </c>
      <c r="G16" s="23">
        <v>37546573</v>
      </c>
    </row>
    <row r="17" spans="1:7" s="17" customFormat="1" ht="25.5" x14ac:dyDescent="0.25">
      <c r="A17" s="17" t="s">
        <v>24</v>
      </c>
      <c r="B17" s="23">
        <v>2910688</v>
      </c>
      <c r="C17" s="23">
        <v>3124218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1358223</v>
      </c>
      <c r="C18" s="23">
        <v>19187657</v>
      </c>
      <c r="D18" s="24"/>
      <c r="E18" s="17" t="s">
        <v>27</v>
      </c>
      <c r="F18" s="23">
        <v>169134950</v>
      </c>
      <c r="G18" s="23">
        <v>244883461</v>
      </c>
    </row>
    <row r="19" spans="1:7" s="17" customFormat="1" ht="12.75" x14ac:dyDescent="0.25">
      <c r="A19" s="20" t="s">
        <v>28</v>
      </c>
      <c r="B19" s="21">
        <f>SUM(B20:B26)</f>
        <v>35418510</v>
      </c>
      <c r="C19" s="21">
        <f>SUM(C20:C26)</f>
        <v>140577871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85538357</v>
      </c>
      <c r="G20" s="23">
        <v>158098465</v>
      </c>
    </row>
    <row r="21" spans="1:7" s="17" customFormat="1" ht="12.75" x14ac:dyDescent="0.25">
      <c r="A21" s="17" t="s">
        <v>32</v>
      </c>
      <c r="B21" s="23">
        <v>7073627</v>
      </c>
      <c r="C21" s="23">
        <v>8858708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28344883</v>
      </c>
      <c r="C22" s="23">
        <v>29520274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102198889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40122409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40122409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12103117</v>
      </c>
      <c r="G33" s="21">
        <f>SUM(G34:G39)</f>
        <v>9949223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3609304</v>
      </c>
      <c r="G35" s="23">
        <v>802877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222596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8493813</v>
      </c>
      <c r="G38" s="23">
        <v>8923750</v>
      </c>
    </row>
    <row r="39" spans="1:7" s="17" customFormat="1" ht="12.75" x14ac:dyDescent="0.25">
      <c r="A39" s="20" t="s">
        <v>68</v>
      </c>
      <c r="B39" s="21">
        <v>83467899</v>
      </c>
      <c r="C39" s="21">
        <v>58050972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42791630</v>
      </c>
      <c r="G40" s="21">
        <f>SUM(G41:G43)</f>
        <v>3306497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42791630</v>
      </c>
      <c r="G41" s="23">
        <v>3306497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7854454</v>
      </c>
      <c r="G44" s="21">
        <f>SUM(G45:G47)</f>
        <v>21575824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5359292</v>
      </c>
      <c r="G45" s="23">
        <v>2802416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2495162</v>
      </c>
      <c r="G47" s="23">
        <v>18773408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11435117105</v>
      </c>
      <c r="C49" s="21">
        <f>SUM(C11+C19+C27+C33+C39+C40+C43)</f>
        <v>7915332149</v>
      </c>
      <c r="D49" s="24"/>
      <c r="E49" s="20" t="s">
        <v>87</v>
      </c>
      <c r="F49" s="21">
        <f>SUM(F44+F40+F33+F29+F28+F25+F21+F11)</f>
        <v>1235577036</v>
      </c>
      <c r="G49" s="21">
        <f>SUM(G44+G40+G33+G29+G28+G25+G21+G11)</f>
        <v>1727341419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1024444228</v>
      </c>
      <c r="C53" s="21">
        <v>790360559</v>
      </c>
      <c r="D53" s="24"/>
      <c r="E53" s="20" t="s">
        <v>91</v>
      </c>
      <c r="F53" s="21">
        <v>2035115222</v>
      </c>
      <c r="G53" s="21">
        <v>2044588529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5526465945</v>
      </c>
      <c r="C55" s="21">
        <v>5547520405</v>
      </c>
      <c r="D55" s="24"/>
      <c r="E55" s="20" t="s">
        <v>93</v>
      </c>
      <c r="F55" s="21">
        <v>124011</v>
      </c>
      <c r="G55" s="21">
        <v>124011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41364354000</v>
      </c>
      <c r="C57" s="21">
        <v>39489789786</v>
      </c>
      <c r="D57" s="24"/>
      <c r="E57" s="20" t="s">
        <v>95</v>
      </c>
      <c r="F57" s="21">
        <v>13022620822</v>
      </c>
      <c r="G57" s="21">
        <v>13264633883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2865007291</v>
      </c>
      <c r="C59" s="21">
        <v>2920587834</v>
      </c>
      <c r="D59" s="24"/>
      <c r="E59" s="20" t="s">
        <v>97</v>
      </c>
      <c r="F59" s="21">
        <v>1521531054</v>
      </c>
      <c r="G59" s="21">
        <v>1753739450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94853516</v>
      </c>
      <c r="C61" s="21">
        <v>91343055</v>
      </c>
      <c r="D61" s="24"/>
      <c r="E61" s="20" t="s">
        <v>99</v>
      </c>
      <c r="F61" s="21">
        <v>922160868</v>
      </c>
      <c r="G61" s="21">
        <v>923305830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-39287045</v>
      </c>
      <c r="C63" s="21">
        <v>-80908287</v>
      </c>
      <c r="D63" s="22"/>
      <c r="E63" s="20" t="s">
        <v>101</v>
      </c>
      <c r="F63" s="21">
        <v>30024464</v>
      </c>
      <c r="G63" s="21">
        <v>32060270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4229102673</v>
      </c>
      <c r="C65" s="21">
        <v>4332100487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77577450</v>
      </c>
      <c r="C69" s="21">
        <v>68498675</v>
      </c>
      <c r="D69" s="24"/>
      <c r="E69" s="20" t="s">
        <v>105</v>
      </c>
      <c r="F69" s="21">
        <f>SUM(F63+F61+F59+F57+F55+F53)</f>
        <v>17531576441</v>
      </c>
      <c r="G69" s="21">
        <f>SUM(G63+G61+G59+G57+G55+G53)</f>
        <v>18018451973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55142518058</v>
      </c>
      <c r="C71" s="21">
        <f>SUM(C69+C65+C63+C61+C59+C57+C55+C53+C67)</f>
        <v>53159292514</v>
      </c>
      <c r="D71" s="24"/>
      <c r="E71" s="20" t="s">
        <v>107</v>
      </c>
      <c r="F71" s="21">
        <f>SUM(F69+F49)</f>
        <v>18767153477</v>
      </c>
      <c r="G71" s="21">
        <f>SUM(G69+G49)</f>
        <v>19745793392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-39241659449</v>
      </c>
      <c r="G75" s="35">
        <f>SUM(G77+G79+G81)</f>
        <v>-35843838202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12215282</v>
      </c>
      <c r="G79" s="21">
        <v>12215282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-39253874731</v>
      </c>
      <c r="G81" s="21">
        <v>-35856053484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87052141135</v>
      </c>
      <c r="G83" s="35">
        <f>SUM(G85+G87+G89+G91+G93)</f>
        <v>77172669473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46849214194</v>
      </c>
      <c r="G85" s="21">
        <v>38187951643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39923335311</v>
      </c>
      <c r="G87" s="21">
        <v>38765191357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282297067</v>
      </c>
      <c r="G89" s="21">
        <v>222231910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-2705437</v>
      </c>
      <c r="G93" s="21">
        <v>-2705437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47810481686</v>
      </c>
      <c r="G101" s="21">
        <f>SUM(G75+G83+G95)</f>
        <v>41328831271</v>
      </c>
    </row>
    <row r="102" spans="1:8" s="17" customFormat="1" ht="12.75" x14ac:dyDescent="0.25">
      <c r="B102" s="26"/>
      <c r="C102" s="26"/>
      <c r="E102" s="20"/>
      <c r="F102" s="29"/>
      <c r="G102" s="29"/>
    </row>
    <row r="103" spans="1:8" s="17" customFormat="1" ht="12.75" x14ac:dyDescent="0.25">
      <c r="A103" s="36" t="s">
        <v>123</v>
      </c>
      <c r="B103" s="37">
        <f>SUM(B71+B49)</f>
        <v>66577635163</v>
      </c>
      <c r="C103" s="37">
        <f>SUM(C71+C49)</f>
        <v>61074624663</v>
      </c>
      <c r="D103" s="38"/>
      <c r="E103" s="36" t="s">
        <v>124</v>
      </c>
      <c r="F103" s="37">
        <f>SUM(F101+F71)</f>
        <v>66577635163</v>
      </c>
      <c r="G103" s="37">
        <f>SUM(G101+G71)</f>
        <v>61074624663</v>
      </c>
    </row>
    <row r="104" spans="1:8" s="3" customFormat="1" ht="15" customHeight="1" x14ac:dyDescent="0.2">
      <c r="A104" s="39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x14ac:dyDescent="0.25">
      <c r="F108" s="40"/>
      <c r="G108" s="40"/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A111" s="41"/>
      <c r="B111" s="41"/>
      <c r="C111" s="41"/>
      <c r="E111" s="41"/>
      <c r="F111" s="41"/>
      <c r="G111" s="41"/>
      <c r="H111" s="3"/>
    </row>
    <row r="112" spans="1:8" x14ac:dyDescent="0.25">
      <c r="A112" s="41"/>
      <c r="B112" s="41"/>
      <c r="C112" s="41"/>
      <c r="E112" s="41"/>
      <c r="F112" s="41"/>
      <c r="G112" s="41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2"/>
      <c r="B116" s="42"/>
      <c r="C116" s="42"/>
      <c r="D116" s="42"/>
      <c r="E116" s="42"/>
      <c r="F116" s="42"/>
      <c r="G116" s="42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scale="4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2023-03-15T19:48:14Z</dcterms:created>
  <dcterms:modified xsi:type="dcterms:W3CDTF">2023-03-15T19:48:14Z</dcterms:modified>
</cp:coreProperties>
</file>