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B7C28180-3FBB-4508-9A4A-5F0A1554479B}" xr6:coauthVersionLast="40" xr6:coauthVersionMax="40" xr10:uidLastSave="{00000000-0000-0000-0000-000000000000}"/>
  <bookViews>
    <workbookView xWindow="0" yWindow="0" windowWidth="25200" windowHeight="11775" xr2:uid="{0580908F-08BD-4172-A0AD-41972AC1A553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E45" i="1" s="1"/>
  <c r="F45" i="1" s="1"/>
  <c r="B45" i="1"/>
  <c r="B43" i="1"/>
  <c r="E43" i="1" s="1"/>
  <c r="F43" i="1" s="1"/>
  <c r="D41" i="1"/>
  <c r="C41" i="1"/>
  <c r="E41" i="1" s="1"/>
  <c r="F41" i="1" s="1"/>
  <c r="B41" i="1"/>
  <c r="D39" i="1"/>
  <c r="E39" i="1" s="1"/>
  <c r="F39" i="1" s="1"/>
  <c r="C39" i="1"/>
  <c r="B39" i="1"/>
  <c r="E37" i="1"/>
  <c r="F37" i="1" s="1"/>
  <c r="D37" i="1"/>
  <c r="C37" i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D27" i="1" s="1"/>
  <c r="C31" i="1"/>
  <c r="B31" i="1"/>
  <c r="E29" i="1"/>
  <c r="D29" i="1"/>
  <c r="C29" i="1"/>
  <c r="B29" i="1"/>
  <c r="B27" i="1"/>
  <c r="B24" i="1"/>
  <c r="E24" i="1" s="1"/>
  <c r="F24" i="1" s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E14" i="1" s="1"/>
  <c r="F14" i="1" s="1"/>
  <c r="C14" i="1"/>
  <c r="B14" i="1"/>
  <c r="E12" i="1"/>
  <c r="E10" i="1" s="1"/>
  <c r="D12" i="1"/>
  <c r="C12" i="1"/>
  <c r="B12" i="1"/>
  <c r="B10" i="1"/>
  <c r="B8" i="1" s="1"/>
  <c r="A4" i="1"/>
  <c r="C27" i="1" l="1"/>
  <c r="F29" i="1"/>
  <c r="D10" i="1"/>
  <c r="D8" i="1" s="1"/>
  <c r="C10" i="1"/>
  <c r="C8" i="1" s="1"/>
  <c r="F12" i="1"/>
  <c r="F10" i="1" s="1"/>
  <c r="E31" i="1"/>
  <c r="F31" i="1" s="1"/>
  <c r="F27" i="1" l="1"/>
  <c r="E27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<sst xmlns="http://schemas.openxmlformats.org/spreadsheetml/2006/main" count="30" uniqueCount="30">
  <si>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</si>
  <si>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GOBIERNO ESTATAL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</si>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</sst>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Border="1" applyAlignment="1">
      <alignment horizontal="left" vertical="top"/>
    </xf>
    <xf numFmtId="164" fontId="8" fillId="4" borderId="0" xfId="2" applyNumberFormat="1" applyFont="1" applyFill="1" applyBorder="1" applyAlignment="1" applyProtection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center"/>
    </xf>
    <xf numFmtId="164" fontId="9" fillId="5" borderId="0" xfId="2" applyNumberFormat="1" applyFont="1" applyFill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Fill="1" applyAlignment="1">
      <alignment vertical="center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0" fillId="0" borderId="0" xfId="0" applyFill="1"/>
    <xf numFmtId="0" fontId="11" fillId="0" borderId="0" xfId="1" applyFont="1"/>
  </cellXfs>
  <cellStyles count="3">
    <cellStyle name="Normal" xfId="0" builtinId="0"/>
    <cellStyle name="Normal 2 2" xfId="1" xr:uid="{3458B9E6-12C0-47FC-907A-A1807628058F}"/>
    <cellStyle name="Normal 3 2 2 2 3" xfId="2" xr:uid="{C011571A-8930-492D-AF3A-06C61AD447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I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ARCHIVOS%20VINCULADOS%20(G.ESTATAL)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8071189992</v>
          </cell>
        </row>
        <row r="17">
          <cell r="C17">
            <v>150854964</v>
          </cell>
        </row>
        <row r="20">
          <cell r="C20">
            <v>0</v>
          </cell>
        </row>
        <row r="23">
          <cell r="C23">
            <v>679510</v>
          </cell>
        </row>
        <row r="26">
          <cell r="C26">
            <v>69460015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797894562</v>
          </cell>
        </row>
        <row r="44">
          <cell r="C44">
            <v>5361537396</v>
          </cell>
        </row>
        <row r="47">
          <cell r="C47">
            <v>42124203869</v>
          </cell>
        </row>
        <row r="50">
          <cell r="C50">
            <v>4249478693</v>
          </cell>
        </row>
        <row r="53">
          <cell r="C53">
            <v>208389680</v>
          </cell>
        </row>
        <row r="56">
          <cell r="C56">
            <v>-110539010</v>
          </cell>
        </row>
        <row r="59">
          <cell r="C59">
            <v>4999347644</v>
          </cell>
        </row>
        <row r="62">
          <cell r="C62">
            <v>0</v>
          </cell>
        </row>
        <row r="65">
          <cell r="C65">
            <v>76882825</v>
          </cell>
        </row>
      </sheetData>
      <sheetData sheetId="1"/>
      <sheetData sheetId="2"/>
      <sheetData sheetId="3"/>
      <sheetData sheetId="4">
        <row r="4">
          <cell r="A4" t="str">
            <v>DEL 1 DE ENERO AL 31 DE DICIEMBRE DE 2022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  <row r="15">
          <cell r="G15">
            <v>3934974</v>
          </cell>
          <cell r="I15">
            <v>179369290</v>
          </cell>
          <cell r="J15">
            <v>180491782</v>
          </cell>
        </row>
        <row r="16">
          <cell r="G16">
            <v>1605929951</v>
          </cell>
          <cell r="I16">
            <v>2081530981862</v>
          </cell>
          <cell r="J16">
            <v>2081512886118</v>
          </cell>
        </row>
        <row r="17">
          <cell r="G17">
            <v>1305353486</v>
          </cell>
          <cell r="I17">
            <v>92310966580</v>
          </cell>
          <cell r="J17">
            <v>91305146204</v>
          </cell>
        </row>
        <row r="18">
          <cell r="G18">
            <v>5129948914</v>
          </cell>
          <cell r="I18">
            <v>1966063297883</v>
          </cell>
          <cell r="J18">
            <v>1963470453051</v>
          </cell>
        </row>
        <row r="19">
          <cell r="G19">
            <v>2745495139</v>
          </cell>
          <cell r="I19">
            <v>96682348014</v>
          </cell>
          <cell r="J19">
            <v>96953037036</v>
          </cell>
        </row>
        <row r="20">
          <cell r="G20">
            <v>5717398</v>
          </cell>
          <cell r="I20">
            <v>824729</v>
          </cell>
          <cell r="J20">
            <v>1089453</v>
          </cell>
        </row>
        <row r="21">
          <cell r="G21">
            <v>26139881</v>
          </cell>
          <cell r="I21">
            <v>22192442254</v>
          </cell>
          <cell r="J21">
            <v>22210169571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41902990</v>
          </cell>
          <cell r="I23">
            <v>33187097490</v>
          </cell>
          <cell r="J23">
            <v>33180662666</v>
          </cell>
        </row>
        <row r="24">
          <cell r="G24">
            <v>31194309</v>
          </cell>
          <cell r="I24">
            <v>1520325031</v>
          </cell>
          <cell r="J24">
            <v>1523054600</v>
          </cell>
        </row>
        <row r="25">
          <cell r="G25">
            <v>102198889</v>
          </cell>
          <cell r="I25">
            <v>35298734746</v>
          </cell>
          <cell r="J25">
            <v>34228271257</v>
          </cell>
        </row>
        <row r="26">
          <cell r="G26">
            <v>33413</v>
          </cell>
          <cell r="I26">
            <v>10864602</v>
          </cell>
          <cell r="J26">
            <v>10892388</v>
          </cell>
        </row>
        <row r="27">
          <cell r="G27">
            <v>2048054</v>
          </cell>
          <cell r="I27">
            <v>458067</v>
          </cell>
          <cell r="J27">
            <v>1574270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10493945</v>
          </cell>
          <cell r="J29">
            <v>10493945</v>
          </cell>
        </row>
        <row r="30">
          <cell r="G30">
            <v>0</v>
          </cell>
          <cell r="I30">
            <v>7491280</v>
          </cell>
          <cell r="J30">
            <v>7491280</v>
          </cell>
        </row>
        <row r="31">
          <cell r="G31">
            <v>0</v>
          </cell>
          <cell r="I31">
            <v>19199368</v>
          </cell>
          <cell r="J31">
            <v>11519240</v>
          </cell>
        </row>
        <row r="32">
          <cell r="G32">
            <v>0</v>
          </cell>
          <cell r="I32">
            <v>844945481</v>
          </cell>
          <cell r="J32">
            <v>804823072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679510</v>
          </cell>
          <cell r="I34">
            <v>0</v>
          </cell>
          <cell r="J34">
            <v>0</v>
          </cell>
        </row>
        <row r="35">
          <cell r="G35">
            <v>69460015</v>
          </cell>
          <cell r="I35">
            <v>124385610</v>
          </cell>
          <cell r="J35">
            <v>104081997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97196623</v>
          </cell>
          <cell r="I37">
            <v>0</v>
          </cell>
          <cell r="J37">
            <v>0</v>
          </cell>
        </row>
        <row r="38">
          <cell r="G38">
            <v>458714251</v>
          </cell>
          <cell r="I38">
            <v>2348340896</v>
          </cell>
          <cell r="J38">
            <v>2066589751</v>
          </cell>
        </row>
        <row r="39">
          <cell r="G39">
            <v>241983688</v>
          </cell>
          <cell r="I39">
            <v>0</v>
          </cell>
          <cell r="J39">
            <v>0</v>
          </cell>
        </row>
        <row r="40">
          <cell r="G40">
            <v>435952538</v>
          </cell>
          <cell r="I40">
            <v>4610384</v>
          </cell>
          <cell r="J40">
            <v>5003315</v>
          </cell>
        </row>
        <row r="41">
          <cell r="G41">
            <v>2346480097</v>
          </cell>
          <cell r="I41">
            <v>11902985</v>
          </cell>
          <cell r="J41">
            <v>5732498</v>
          </cell>
        </row>
        <row r="42">
          <cell r="G42">
            <v>808505351</v>
          </cell>
          <cell r="I42">
            <v>455615</v>
          </cell>
          <cell r="J42">
            <v>455615</v>
          </cell>
        </row>
        <row r="43">
          <cell r="G43">
            <v>5220298252</v>
          </cell>
          <cell r="I43">
            <v>0</v>
          </cell>
          <cell r="J43">
            <v>6250</v>
          </cell>
        </row>
        <row r="44">
          <cell r="G44">
            <v>391834158</v>
          </cell>
          <cell r="I44">
            <v>443584</v>
          </cell>
          <cell r="J44">
            <v>30239071</v>
          </cell>
        </row>
        <row r="45">
          <cell r="G45">
            <v>341307229</v>
          </cell>
          <cell r="I45">
            <v>5634877</v>
          </cell>
          <cell r="J45">
            <v>1973819</v>
          </cell>
        </row>
        <row r="46">
          <cell r="G46">
            <v>4982926507</v>
          </cell>
          <cell r="I46">
            <v>660029154</v>
          </cell>
          <cell r="J46">
            <v>170484232</v>
          </cell>
        </row>
        <row r="47">
          <cell r="G47">
            <v>9386429</v>
          </cell>
          <cell r="I47">
            <v>0</v>
          </cell>
          <cell r="J47">
            <v>0</v>
          </cell>
        </row>
        <row r="48">
          <cell r="G48">
            <v>31017813051</v>
          </cell>
          <cell r="I48">
            <v>2651087004</v>
          </cell>
          <cell r="J48">
            <v>884625991</v>
          </cell>
        </row>
        <row r="49">
          <cell r="G49">
            <v>5772150778</v>
          </cell>
          <cell r="I49">
            <v>260562640</v>
          </cell>
          <cell r="J49">
            <v>555215377</v>
          </cell>
        </row>
        <row r="50">
          <cell r="G50">
            <v>619875</v>
          </cell>
          <cell r="I50">
            <v>0</v>
          </cell>
          <cell r="J50">
            <v>0</v>
          </cell>
        </row>
        <row r="51">
          <cell r="G51">
            <v>1109261028</v>
          </cell>
          <cell r="I51">
            <v>483076599</v>
          </cell>
          <cell r="J51">
            <v>216011214</v>
          </cell>
        </row>
        <row r="52">
          <cell r="G52">
            <v>155117168</v>
          </cell>
          <cell r="I52">
            <v>52767773</v>
          </cell>
          <cell r="J52">
            <v>22297507</v>
          </cell>
        </row>
        <row r="53">
          <cell r="G53">
            <v>216818495</v>
          </cell>
          <cell r="I53">
            <v>61775111</v>
          </cell>
          <cell r="J53">
            <v>19540509</v>
          </cell>
        </row>
        <row r="54">
          <cell r="G54">
            <v>1222295711</v>
          </cell>
          <cell r="I54">
            <v>199336963</v>
          </cell>
          <cell r="J54">
            <v>163347760</v>
          </cell>
        </row>
        <row r="55">
          <cell r="G55">
            <v>238282599</v>
          </cell>
          <cell r="I55">
            <v>1032554</v>
          </cell>
          <cell r="J55">
            <v>105280</v>
          </cell>
        </row>
        <row r="56">
          <cell r="G56">
            <v>1298867676</v>
          </cell>
          <cell r="I56">
            <v>252615953</v>
          </cell>
          <cell r="J56">
            <v>458476200</v>
          </cell>
        </row>
        <row r="57">
          <cell r="G57">
            <v>4007746</v>
          </cell>
          <cell r="I57">
            <v>250793</v>
          </cell>
          <cell r="J57">
            <v>204578</v>
          </cell>
        </row>
        <row r="58">
          <cell r="G58">
            <v>4828270</v>
          </cell>
          <cell r="I58">
            <v>1337977</v>
          </cell>
          <cell r="J58">
            <v>795440</v>
          </cell>
        </row>
        <row r="59">
          <cell r="G59">
            <v>123164598</v>
          </cell>
          <cell r="I59">
            <v>43521300</v>
          </cell>
          <cell r="J59">
            <v>26386683</v>
          </cell>
        </row>
        <row r="60">
          <cell r="G60">
            <v>175187</v>
          </cell>
          <cell r="I60">
            <v>0</v>
          </cell>
          <cell r="J60">
            <v>0</v>
          </cell>
        </row>
        <row r="61">
          <cell r="G61">
            <v>1200000</v>
          </cell>
          <cell r="I61">
            <v>0</v>
          </cell>
          <cell r="J61">
            <v>0</v>
          </cell>
        </row>
        <row r="62">
          <cell r="G62">
            <v>83799895</v>
          </cell>
          <cell r="I62">
            <v>24682867</v>
          </cell>
          <cell r="J62">
            <v>10783578</v>
          </cell>
        </row>
        <row r="63">
          <cell r="G63">
            <v>50000</v>
          </cell>
          <cell r="I63">
            <v>0</v>
          </cell>
          <cell r="J63">
            <v>0</v>
          </cell>
        </row>
        <row r="64">
          <cell r="H64">
            <v>108661885</v>
          </cell>
          <cell r="I64">
            <v>274886984</v>
          </cell>
          <cell r="J64">
            <v>293355447</v>
          </cell>
        </row>
        <row r="65">
          <cell r="I65">
            <v>122603</v>
          </cell>
          <cell r="J65">
            <v>669694</v>
          </cell>
        </row>
        <row r="66">
          <cell r="H66">
            <v>1877125</v>
          </cell>
          <cell r="I66">
            <v>848</v>
          </cell>
          <cell r="J66">
            <v>1509843</v>
          </cell>
        </row>
        <row r="67">
          <cell r="G67">
            <v>171210165</v>
          </cell>
          <cell r="I67">
            <v>138095</v>
          </cell>
          <cell r="J67">
            <v>138095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I69">
            <v>0</v>
          </cell>
          <cell r="J69">
            <v>0</v>
          </cell>
        </row>
        <row r="70">
          <cell r="G70">
            <v>1363099556</v>
          </cell>
          <cell r="I70">
            <v>0</v>
          </cell>
          <cell r="J70">
            <v>0</v>
          </cell>
        </row>
        <row r="71">
          <cell r="G71">
            <v>3465037923</v>
          </cell>
          <cell r="I71">
            <v>3979499419</v>
          </cell>
          <cell r="J71">
            <v>4143737947</v>
          </cell>
        </row>
        <row r="72">
          <cell r="G72">
            <v>0</v>
          </cell>
          <cell r="I72">
            <v>0</v>
          </cell>
          <cell r="J72">
            <v>0</v>
          </cell>
        </row>
        <row r="73">
          <cell r="G73">
            <v>76882825</v>
          </cell>
          <cell r="I73">
            <v>24958411</v>
          </cell>
          <cell r="J73">
            <v>9791268</v>
          </cell>
        </row>
      </sheetData>
      <sheetData sheetId="1">
        <row r="12">
          <cell r="N12">
            <v>43637686</v>
          </cell>
        </row>
      </sheetData>
      <sheetData sheetId="2">
        <row r="5">
          <cell r="A5" t="str">
            <v>AL 31 DE DICIEMBRE DE 2022</v>
          </cell>
        </row>
      </sheetData>
      <sheetData sheetId="3">
        <row r="11">
          <cell r="J11">
            <v>2659766745</v>
          </cell>
        </row>
        <row r="69">
          <cell r="F69">
            <v>2481840618</v>
          </cell>
        </row>
        <row r="70">
          <cell r="F70">
            <v>1199620216</v>
          </cell>
        </row>
        <row r="71">
          <cell r="F71">
            <v>3841254089</v>
          </cell>
        </row>
      </sheetData>
      <sheetData sheetId="4" refreshError="1"/>
      <sheetData sheetId="5" refreshError="1"/>
      <sheetData sheetId="6"/>
      <sheetData sheetId="7">
        <row r="4">
          <cell r="A4" t="str">
            <v>DEL 1 DE ENERO AL 31 DE DICIEMBRE DE 2022</v>
          </cell>
        </row>
      </sheetData>
      <sheetData sheetId="8"/>
      <sheetData sheetId="9"/>
      <sheetData sheetId="10"/>
      <sheetData sheetId="11" refreshError="1"/>
      <sheetData sheetId="12">
        <row r="13">
          <cell r="F13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2F9A-6ECE-4E9E-B1FA-24947303E663}">
  <sheetPr>
    <tabColor theme="0" tint="-0.14999847407452621"/>
    <pageSetUpPr fitToPage="1"/>
  </sheetPr>
  <dimension ref="A1:H101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tr">
        <f>'[1]5 EFE'!A4:E4</f>
        <v>DEL 1 DE ENERO AL 31 DE DICIEMBRE DE 2022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12" customFormat="1" ht="15.75" customHeight="1" x14ac:dyDescent="0.2">
      <c r="A8" s="13" t="s">
        <v>10</v>
      </c>
      <c r="B8" s="14">
        <f>SUM(B10+B27)</f>
        <v>65999380140</v>
      </c>
      <c r="C8" s="15">
        <f t="shared" ref="C8:E8" si="0">SUM(C10+C27)</f>
        <v>4347946683063</v>
      </c>
      <c r="D8" s="15">
        <f t="shared" si="0"/>
        <v>4342126329815</v>
      </c>
      <c r="E8" s="14">
        <f t="shared" si="0"/>
        <v>71819733388</v>
      </c>
      <c r="F8" s="14">
        <f>SUM(E8-B8)</f>
        <v>5820353248</v>
      </c>
      <c r="G8" s="2"/>
    </row>
    <row r="9" spans="1:7" s="12" customFormat="1" ht="15.75" customHeight="1" x14ac:dyDescent="0.2">
      <c r="A9" s="16"/>
      <c r="B9" s="17"/>
      <c r="C9" s="17"/>
      <c r="D9" s="17"/>
      <c r="E9" s="17"/>
      <c r="F9" s="17"/>
      <c r="G9" s="2"/>
    </row>
    <row r="10" spans="1:7" s="21" customFormat="1" ht="15" customHeight="1" x14ac:dyDescent="0.25">
      <c r="A10" s="18" t="s">
        <v>11</v>
      </c>
      <c r="B10" s="19">
        <f>SUM(B12:B24)</f>
        <v>8292184481</v>
      </c>
      <c r="C10" s="20">
        <f t="shared" ref="C10:F10" si="1">SUM(C12:C24)</f>
        <v>4332762078674</v>
      </c>
      <c r="D10" s="20">
        <f t="shared" si="1"/>
        <v>4329197598764</v>
      </c>
      <c r="E10" s="19">
        <f t="shared" si="1"/>
        <v>11856664391</v>
      </c>
      <c r="F10" s="19">
        <f t="shared" si="1"/>
        <v>3564479910</v>
      </c>
    </row>
    <row r="11" spans="1:7" s="12" customFormat="1" ht="12.95" customHeight="1" x14ac:dyDescent="0.2">
      <c r="A11" s="16"/>
      <c r="B11" s="17"/>
      <c r="C11" s="17"/>
      <c r="D11" s="17"/>
      <c r="E11" s="17"/>
      <c r="F11" s="17"/>
    </row>
    <row r="12" spans="1:7" s="25" customFormat="1" ht="12.95" customHeight="1" x14ac:dyDescent="0.25">
      <c r="A12" s="22" t="s">
        <v>12</v>
      </c>
      <c r="B12" s="23">
        <f>SUM('[1]1ESF'!C14)</f>
        <v>8071189992</v>
      </c>
      <c r="C12" s="24">
        <f>SUM('[2]BALANZA AC.'!I15:I21)+'[2]BALANZA AC.'!G15+'[2]BALANZA AC.'!G16+'[2]BALANZA AC.'!G17+'[2]BALANZA AC.'!G18+'[2]BALANZA AC.'!G19+'[2]BALANZA AC.'!G20+'[2]BALANZA AC.'!G21-'[1]1ESF'!C14</f>
        <v>4261711560363</v>
      </c>
      <c r="D12" s="24">
        <f>SUM('[2]BALANZA AC.'!J15:J21)+'[2]AJUSTES DE CONSOLIDACIÓN'!F69</f>
        <v>4258115113833</v>
      </c>
      <c r="E12" s="23">
        <f>SUM(B12+C12-D12)</f>
        <v>11667636522</v>
      </c>
      <c r="F12" s="23">
        <f>SUM(E12-B12)</f>
        <v>3596446530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13</v>
      </c>
      <c r="B14" s="23">
        <f>SUM('[1]1ESF'!C17)</f>
        <v>150854964</v>
      </c>
      <c r="C14" s="23">
        <f>SUM('[2]BALANZA AC.'!I22:I28)+'[2]BALANZA AC.'!G22+'[2]BALANZA AC.'!G23+'[2]BALANZA AC.'!G24+'[2]BALANZA AC.'!G25+'[2]BALANZA AC.'!G26+'[2]BALANZA AC.'!G27+'[2]BALANZA AC.'!G28-'[1]1ESF'!C17</f>
        <v>70044002627</v>
      </c>
      <c r="D14" s="23">
        <f>SUM('[2]BALANZA AC.'!J22:J28)+'[2]AJUSTES DE CONSOLIDACIÓN'!F70</f>
        <v>70144075397</v>
      </c>
      <c r="E14" s="23">
        <f>SUM(B14+C14-D14)</f>
        <v>50782194</v>
      </c>
      <c r="F14" s="23">
        <f>SUM(E14-B14)</f>
        <v>-100072770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14</v>
      </c>
      <c r="B16" s="23">
        <f>SUM('[1]1ESF'!C20)</f>
        <v>0</v>
      </c>
      <c r="C16" s="23">
        <f>SUM('[2]BALANZA AC.'!I29:I33)+'[2]BALANZA AC.'!G29+'[2]BALANZA AC.'!G30+'[2]BALANZA AC.'!G31+'[2]BALANZA AC.'!G32+'[2]BALANZA AC.'!G33-'[1]1ESF'!C20</f>
        <v>882130074</v>
      </c>
      <c r="D16" s="23">
        <f>SUM('[2]BALANZA AC.'!J29:J33)</f>
        <v>834327537</v>
      </c>
      <c r="E16" s="23">
        <f>SUM(B16+C16-D16)</f>
        <v>47802537</v>
      </c>
      <c r="F16" s="23">
        <f>SUM(E16-B16)</f>
        <v>47802537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15</v>
      </c>
      <c r="B18" s="23">
        <f>SUM('[1]1ESF'!C23)</f>
        <v>679510</v>
      </c>
      <c r="C18" s="23">
        <f>SUM('[2]BALANZA AC.'!I34)+'[2]BALANZA AC.'!G34-'[1]1ESF'!C23</f>
        <v>0</v>
      </c>
      <c r="D18" s="23">
        <f>SUM('[2]BALANZA AC.'!J34)</f>
        <v>0</v>
      </c>
      <c r="E18" s="23">
        <f>SUM(B18+C18-D18)</f>
        <v>679510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16</v>
      </c>
      <c r="B20" s="23">
        <f>SUM('[1]1ESF'!C26)</f>
        <v>69460015</v>
      </c>
      <c r="C20" s="23">
        <f>SUM('[2]BALANZA AC.'!I35)+'[2]BALANZA AC.'!G35-'[1]1ESF'!C26</f>
        <v>124385610</v>
      </c>
      <c r="D20" s="23">
        <f>SUM('[2]BALANZA AC.'!J35)</f>
        <v>104081997</v>
      </c>
      <c r="E20" s="23">
        <f>SUM(B20+C20-D20)</f>
        <v>89763628</v>
      </c>
      <c r="F20" s="23">
        <f>SUM(E20-B20)</f>
        <v>20303613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17</v>
      </c>
      <c r="B22" s="23">
        <f>SUM('[1]1ESF'!C29)</f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18</v>
      </c>
      <c r="B24" s="23">
        <f>SUM('[1]1ESF'!C32)</f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1"/>
      <c r="C26" s="11"/>
      <c r="D26" s="11"/>
      <c r="E26" s="11"/>
      <c r="F26" s="11"/>
    </row>
    <row r="27" spans="1:8" s="21" customFormat="1" ht="15" customHeight="1" x14ac:dyDescent="0.25">
      <c r="A27" s="18" t="s">
        <v>19</v>
      </c>
      <c r="B27" s="19">
        <f>SUM(B29:B45)</f>
        <v>57707195659</v>
      </c>
      <c r="C27" s="20">
        <f>SUM(C29:C45)</f>
        <v>15184604389</v>
      </c>
      <c r="D27" s="20">
        <f>SUM(D29:D45)</f>
        <v>12928731051</v>
      </c>
      <c r="E27" s="19">
        <f>SUM(E29:E45)</f>
        <v>59963068997</v>
      </c>
      <c r="F27" s="19">
        <f>SUM(F29:F45)</f>
        <v>2255873338</v>
      </c>
    </row>
    <row r="28" spans="1:8" s="21" customFormat="1" ht="12.95" customHeight="1" x14ac:dyDescent="0.2">
      <c r="A28" s="16"/>
      <c r="B28" s="11"/>
      <c r="C28" s="11"/>
      <c r="D28" s="11"/>
      <c r="E28" s="11"/>
      <c r="F28" s="11"/>
      <c r="G28" s="12"/>
      <c r="H28" s="25"/>
    </row>
    <row r="29" spans="1:8" s="25" customFormat="1" ht="12.95" customHeight="1" x14ac:dyDescent="0.25">
      <c r="A29" s="22" t="s">
        <v>20</v>
      </c>
      <c r="B29" s="23">
        <f>SUM('[1]1ESF'!C41)</f>
        <v>797894562</v>
      </c>
      <c r="C29" s="23">
        <f>SUM('[2]BALANZA AC.'!I36:I39)+'[2]BALANZA AC.'!G36+'[2]BALANZA AC.'!G37+'[2]BALANZA AC.'!G38+'[2]BALANZA AC.'!G39-'[1]1ESF'!C41</f>
        <v>2348340896</v>
      </c>
      <c r="D29" s="23">
        <f>SUM('[2]BALANZA AC.'!J36:J39)</f>
        <v>2066589751</v>
      </c>
      <c r="E29" s="23">
        <f>SUM(B29+C29-D29)</f>
        <v>1079645707</v>
      </c>
      <c r="F29" s="23">
        <f>SUM(E29-B29)</f>
        <v>281751145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21</v>
      </c>
      <c r="B31" s="23">
        <f>SUM('[1]1ESF'!C44)</f>
        <v>5361537396</v>
      </c>
      <c r="C31" s="23">
        <f>SUM('[2]BALANZA AC.'!I40:I44)+'[2]BALANZA AC.'!G40+'[2]BALANZA AC.'!G41+'[2]BALANZA AC.'!G42+'[2]BALANZA AC.'!G43+'[2]BALANZA AC.'!G44-'[1]1ESF'!C44</f>
        <v>3858945568</v>
      </c>
      <c r="D31" s="23">
        <f>SUM('[2]BALANZA AC.'!J40:J44)+'[2]AJUSTES DE CONSOLIDACIÓN'!F71</f>
        <v>3882690838</v>
      </c>
      <c r="E31" s="23">
        <f>SUM(B31+C31-D31)</f>
        <v>5337792126</v>
      </c>
      <c r="F31" s="23">
        <f>SUM(E31-B31)</f>
        <v>-23745270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22</v>
      </c>
      <c r="B33" s="23">
        <f>SUM('[1]1ESF'!C47)</f>
        <v>42124203869</v>
      </c>
      <c r="C33" s="23">
        <f>SUM('[2]BALANZA AC.'!I45:I50)+'[2]BALANZA AC.'!G45+'[2]BALANZA AC.'!G46+'[2]BALANZA AC.'!G47+'[2]BALANZA AC.'!G48+'[2]BALANZA AC.'!G49+'[2]BALANZA AC.'!G50-'[1]1ESF'!C47</f>
        <v>3577313675</v>
      </c>
      <c r="D33" s="23">
        <f>SUM('[2]BALANZA AC.'!J45:J50)</f>
        <v>1612299419</v>
      </c>
      <c r="E33" s="23">
        <f>SUM(B33+C33-D33)</f>
        <v>44089218125</v>
      </c>
      <c r="F33" s="23">
        <f>SUM(E33-B33)</f>
        <v>1965014256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23</v>
      </c>
      <c r="B35" s="23">
        <f>SUM('[1]1ESF'!C50)</f>
        <v>4249478693</v>
      </c>
      <c r="C35" s="23">
        <f>SUM('[2]BALANZA AC.'!I51:I58)+'[2]BALANZA AC.'!G51+'[2]BALANZA AC.'!G52+'[2]BALANZA AC.'!G53+'[2]BALANZA AC.'!G54+'[2]BALANZA AC.'!G55+'[2]BALANZA AC.'!G56+'[2]BALANZA AC.'!G57+'[2]BALANZA AC.'!G58-'[1]1ESF'!C50</f>
        <v>1052193723</v>
      </c>
      <c r="D35" s="23">
        <f>SUM('[2]BALANZA AC.'!J51:J58)</f>
        <v>880778488</v>
      </c>
      <c r="E35" s="23">
        <f>SUM(B35+C35-D35)</f>
        <v>4420893928</v>
      </c>
      <c r="F35" s="23">
        <f>SUM(E35-B35)</f>
        <v>171415235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24</v>
      </c>
      <c r="B37" s="23">
        <f>SUM('[1]1ESF'!C53)</f>
        <v>208389680</v>
      </c>
      <c r="C37" s="23">
        <f>SUM('[2]BALANZA AC.'!I59:I63)+'[2]BALANZA AC.'!G59+'[2]BALANZA AC.'!G60+'[2]BALANZA AC.'!G61+'[2]BALANZA AC.'!G62+'[2]BALANZA AC.'!G63-'[1]1ESF'!C53</f>
        <v>68204167</v>
      </c>
      <c r="D37" s="23">
        <f>SUM('[2]BALANZA AC.'!J59:J63)</f>
        <v>37170261</v>
      </c>
      <c r="E37" s="23">
        <f>SUM(B37+C37-D37)</f>
        <v>239423586</v>
      </c>
      <c r="F37" s="23">
        <f>SUM(E37-B37)</f>
        <v>31033906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25</v>
      </c>
      <c r="B39" s="23">
        <f>SUM('[1]1ESF'!C56)</f>
        <v>-110539010</v>
      </c>
      <c r="C39" s="23">
        <f>SUM('[2]BALANZA AC.'!I64:I66)</f>
        <v>275010435</v>
      </c>
      <c r="D39" s="23">
        <f>SUM('[2]BALANZA AC.'!J64:J66)+'[2]BALANZA AC.'!H64+'[2]BALANZA AC.'!H66+'[1]1ESF'!C56</f>
        <v>295534984</v>
      </c>
      <c r="E39" s="23">
        <f>SUM(B39+C39-D39)</f>
        <v>-131063559</v>
      </c>
      <c r="F39" s="23">
        <f>SUM(E39-B39)</f>
        <v>-20524549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26</v>
      </c>
      <c r="B41" s="23">
        <f>SUM('[1]1ESF'!C59)</f>
        <v>4999347644</v>
      </c>
      <c r="C41" s="23">
        <f>SUM('[2]BALANZA AC.'!I67:I71)+'[2]BALANZA AC.'!G67+'[2]BALANZA AC.'!G68+'[2]BALANZA AC.'!G69+'[2]BALANZA AC.'!G70+'[2]BALANZA AC.'!G71-'[1]1ESF'!C59</f>
        <v>3979637514</v>
      </c>
      <c r="D41" s="23">
        <f>SUM('[2]BALANZA AC.'!J67:J71)</f>
        <v>4143876042</v>
      </c>
      <c r="E41" s="23">
        <f>SUM(B41+C41-D41)</f>
        <v>4835109116</v>
      </c>
      <c r="F41" s="23">
        <f>SUM(E41-B41)</f>
        <v>-164238528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27</v>
      </c>
      <c r="B43" s="23">
        <f>SUM('[1]1ESF'!C62)</f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28</v>
      </c>
      <c r="B45" s="23">
        <f>SUM('[1]1ESF'!C65)</f>
        <v>76882825</v>
      </c>
      <c r="C45" s="23">
        <f>SUM('[2]BALANZA AC.'!I72:I73)+'[2]BALANZA AC.'!G72+'[2]BALANZA AC.'!G73-'[1]1ESF'!C65</f>
        <v>24958411</v>
      </c>
      <c r="D45" s="23">
        <f>SUM('[2]BALANZA AC.'!J72:J73)</f>
        <v>9791268</v>
      </c>
      <c r="E45" s="23">
        <f>SUM(B45+C45-D45)</f>
        <v>92049968</v>
      </c>
      <c r="F45" s="23">
        <f>SUM(E45-B45)</f>
        <v>15167143</v>
      </c>
    </row>
    <row r="46" spans="1:6" s="25" customFormat="1" ht="5.25" customHeight="1" x14ac:dyDescent="0.25">
      <c r="A46" s="26"/>
      <c r="B46" s="27"/>
      <c r="C46" s="27"/>
      <c r="D46" s="27"/>
      <c r="E46" s="28"/>
      <c r="F46" s="27"/>
    </row>
    <row r="47" spans="1:6" s="12" customFormat="1" ht="13.5" customHeight="1" x14ac:dyDescent="0.2">
      <c r="A47" s="29" t="s">
        <v>29</v>
      </c>
      <c r="B47" s="30"/>
      <c r="C47" s="30"/>
      <c r="E47" s="2"/>
    </row>
    <row r="48" spans="1:6" x14ac:dyDescent="0.25">
      <c r="A48" s="31"/>
      <c r="B48" s="31"/>
      <c r="C48" s="31"/>
      <c r="D48" s="12"/>
      <c r="E48" s="12"/>
      <c r="F48" s="12"/>
    </row>
    <row r="49" spans="1:6" x14ac:dyDescent="0.25">
      <c r="A49" s="31"/>
      <c r="B49" s="31"/>
      <c r="C49" s="31"/>
      <c r="D49" s="12"/>
      <c r="E49" s="12"/>
      <c r="F49" s="12"/>
    </row>
    <row r="50" spans="1:6" x14ac:dyDescent="0.25">
      <c r="A50" s="33"/>
      <c r="B50" s="33"/>
      <c r="C50" s="33"/>
      <c r="E50" s="12"/>
      <c r="F50" s="12"/>
    </row>
    <row r="51" spans="1:6" x14ac:dyDescent="0.25">
      <c r="A51" s="33"/>
      <c r="B51" s="33"/>
      <c r="C51" s="33"/>
      <c r="E51" s="12"/>
      <c r="F51" s="12"/>
    </row>
    <row r="52" spans="1:6" x14ac:dyDescent="0.25">
      <c r="A52" s="33"/>
      <c r="B52" s="33"/>
      <c r="C52" s="33"/>
      <c r="E52" s="12"/>
      <c r="F52" s="12"/>
    </row>
    <row r="53" spans="1:6" x14ac:dyDescent="0.25">
      <c r="A53" s="33"/>
      <c r="B53" s="33"/>
      <c r="C53" s="33"/>
      <c r="E53" s="12"/>
      <c r="F53" s="12"/>
    </row>
    <row r="54" spans="1:6" x14ac:dyDescent="0.25">
      <c r="A54" s="33"/>
      <c r="B54" s="33"/>
      <c r="C54" s="33"/>
      <c r="E54" s="12"/>
      <c r="F54" s="12"/>
    </row>
    <row r="55" spans="1:6" x14ac:dyDescent="0.25">
      <c r="A55" s="33"/>
      <c r="B55" s="33"/>
      <c r="C55" s="33"/>
      <c r="E55" s="12"/>
      <c r="F55" s="12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2023-03-15T19:41:56Z</dcterms:created>
  <dcterms:modified xsi:type="dcterms:W3CDTF">2023-03-15T19:41:56Z</dcterms:modified>
</cp:coreProperties>
</file>