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273D420-5B45-463E-8AD7-24931D0A72FE}" xr6:coauthVersionLast="47" xr6:coauthVersionMax="47" xr10:uidLastSave="{00000000-0000-0000-0000-000000000000}"/>
  <bookViews>
    <workbookView xWindow="-120" yWindow="-120" windowWidth="20730" windowHeight="11160" xr2:uid="{8329ED47-4AD6-498F-8127-B886A782A4CC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E80" i="1"/>
  <c r="D80" i="1"/>
  <c r="I77" i="1"/>
  <c r="F77" i="1"/>
  <c r="I75" i="1"/>
  <c r="F75" i="1"/>
  <c r="F80" i="1" s="1"/>
  <c r="I70" i="1"/>
  <c r="F70" i="1"/>
  <c r="H69" i="1"/>
  <c r="I69" i="1" s="1"/>
  <c r="G69" i="1"/>
  <c r="E69" i="1"/>
  <c r="D69" i="1"/>
  <c r="F69" i="1" s="1"/>
  <c r="E67" i="1"/>
  <c r="I65" i="1"/>
  <c r="F65" i="1"/>
  <c r="I64" i="1"/>
  <c r="F64" i="1"/>
  <c r="I63" i="1"/>
  <c r="F63" i="1"/>
  <c r="I62" i="1"/>
  <c r="F62" i="1"/>
  <c r="I61" i="1"/>
  <c r="H61" i="1"/>
  <c r="G61" i="1"/>
  <c r="F61" i="1"/>
  <c r="E61" i="1"/>
  <c r="D61" i="1"/>
  <c r="I60" i="1"/>
  <c r="F60" i="1"/>
  <c r="I59" i="1"/>
  <c r="F59" i="1"/>
  <c r="F56" i="1" s="1"/>
  <c r="I58" i="1"/>
  <c r="F58" i="1"/>
  <c r="I57" i="1"/>
  <c r="F57" i="1"/>
  <c r="I56" i="1"/>
  <c r="H56" i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7" i="1" s="1"/>
  <c r="H47" i="1"/>
  <c r="H67" i="1" s="1"/>
  <c r="G47" i="1"/>
  <c r="G67" i="1" s="1"/>
  <c r="E47" i="1"/>
  <c r="D47" i="1"/>
  <c r="I47" i="1" s="1"/>
  <c r="I40" i="1"/>
  <c r="F40" i="1"/>
  <c r="I39" i="1"/>
  <c r="F39" i="1"/>
  <c r="I38" i="1"/>
  <c r="H38" i="1"/>
  <c r="G38" i="1"/>
  <c r="F38" i="1"/>
  <c r="E38" i="1"/>
  <c r="D38" i="1"/>
  <c r="I37" i="1"/>
  <c r="F37" i="1"/>
  <c r="F36" i="1" s="1"/>
  <c r="H36" i="1"/>
  <c r="I36" i="1" s="1"/>
  <c r="G36" i="1"/>
  <c r="E36" i="1"/>
  <c r="D36" i="1"/>
  <c r="I35" i="1"/>
  <c r="F35" i="1"/>
  <c r="I34" i="1"/>
  <c r="F34" i="1"/>
  <c r="I33" i="1"/>
  <c r="F33" i="1"/>
  <c r="I32" i="1"/>
  <c r="F32" i="1"/>
  <c r="F29" i="1" s="1"/>
  <c r="I31" i="1"/>
  <c r="F31" i="1"/>
  <c r="I30" i="1"/>
  <c r="F30" i="1"/>
  <c r="H29" i="1"/>
  <c r="I29" i="1" s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H17" i="1"/>
  <c r="G17" i="1"/>
  <c r="F17" i="1"/>
  <c r="E17" i="1"/>
  <c r="D17" i="1"/>
  <c r="D42" i="1" s="1"/>
  <c r="I16" i="1"/>
  <c r="H16" i="1"/>
  <c r="G16" i="1"/>
  <c r="E16" i="1"/>
  <c r="F16" i="1" s="1"/>
  <c r="I15" i="1"/>
  <c r="F15" i="1"/>
  <c r="I14" i="1"/>
  <c r="H14" i="1"/>
  <c r="G14" i="1"/>
  <c r="G42" i="1" s="1"/>
  <c r="E14" i="1"/>
  <c r="E42" i="1" s="1"/>
  <c r="E72" i="1" s="1"/>
  <c r="I13" i="1"/>
  <c r="F13" i="1"/>
  <c r="I12" i="1"/>
  <c r="F12" i="1"/>
  <c r="I11" i="1"/>
  <c r="F11" i="1"/>
  <c r="I10" i="1"/>
  <c r="F10" i="1"/>
  <c r="G72" i="1" l="1"/>
  <c r="D67" i="1"/>
  <c r="I67" i="1" s="1"/>
  <c r="H42" i="1"/>
  <c r="F14" i="1"/>
  <c r="F42" i="1" s="1"/>
  <c r="F72" i="1" s="1"/>
  <c r="D72" i="1" l="1"/>
  <c r="I44" i="1"/>
  <c r="I42" i="1"/>
  <c r="H72" i="1"/>
  <c r="I72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<sst xmlns="http://schemas.openxmlformats.org/spreadsheetml/2006/main" count="76" uniqueCount="74">
  <si>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</si>
  <si>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GOBIERNO ESTATAL</t>
  </si>
  <si>
    <t>ESTADO ANALÍTICO DE INGRESOS DETALLADO CONSOLIDADO</t>
  </si>
  <si>
    <t>DEL 1 DE ENERO AL 31 DE DICIEMBRE DE 2022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</si>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</sst>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71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 applyAlignment="1">
      <alignment horizontal="left" vertical="top"/>
    </xf>
    <xf numFmtId="164" fontId="9" fillId="0" borderId="0" xfId="1" applyNumberFormat="1" applyFont="1" applyAlignment="1">
      <alignment horizontal="center" vertical="top"/>
    </xf>
    <xf numFmtId="164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vertical="top"/>
    </xf>
    <xf numFmtId="0" fontId="8" fillId="0" borderId="0" xfId="1" applyFont="1" applyAlignment="1">
      <alignment horizontal="justify" vertical="top"/>
    </xf>
    <xf numFmtId="165" fontId="7" fillId="0" borderId="0" xfId="2" applyNumberFormat="1" applyFont="1" applyAlignment="1">
      <alignment horizontal="right" vertical="top"/>
    </xf>
    <xf numFmtId="164" fontId="10" fillId="0" borderId="0" xfId="2" applyNumberFormat="1" applyFont="1" applyAlignment="1">
      <alignment horizontal="right" vertical="top"/>
    </xf>
    <xf numFmtId="0" fontId="0" fillId="0" borderId="0" xfId="0" applyAlignment="1">
      <alignment horizontal="justify" vertical="top"/>
    </xf>
    <xf numFmtId="0" fontId="9" fillId="0" borderId="0" xfId="1" applyFont="1" applyAlignment="1">
      <alignment horizontal="justify" vertical="top"/>
    </xf>
    <xf numFmtId="165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164" fontId="7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166" fontId="4" fillId="0" borderId="0" xfId="2" applyNumberFormat="1" applyFont="1" applyAlignment="1">
      <alignment horizontal="right" vertical="top"/>
    </xf>
    <xf numFmtId="0" fontId="8" fillId="4" borderId="0" xfId="1" applyFont="1" applyFill="1" applyAlignment="1">
      <alignment horizontal="left" vertical="center"/>
    </xf>
    <xf numFmtId="166" fontId="7" fillId="4" borderId="0" xfId="2" applyNumberFormat="1" applyFont="1" applyFill="1" applyAlignment="1">
      <alignment horizontal="right" vertical="center"/>
    </xf>
    <xf numFmtId="165" fontId="7" fillId="4" borderId="0" xfId="2" applyNumberFormat="1" applyFont="1" applyFill="1" applyAlignment="1">
      <alignment horizontal="right" vertical="center"/>
    </xf>
    <xf numFmtId="164" fontId="7" fillId="4" borderId="0" xfId="2" applyNumberFormat="1" applyFont="1" applyFill="1" applyAlignment="1">
      <alignment horizontal="right" vertical="center"/>
    </xf>
    <xf numFmtId="0" fontId="9" fillId="0" borderId="0" xfId="1" applyFont="1" applyAlignment="1">
      <alignment vertical="center"/>
    </xf>
    <xf numFmtId="164" fontId="10" fillId="0" borderId="0" xfId="2" applyNumberFormat="1" applyFont="1" applyAlignment="1">
      <alignment horizontal="right" vertical="center"/>
    </xf>
    <xf numFmtId="164" fontId="4" fillId="0" borderId="0" xfId="2" applyNumberFormat="1" applyFont="1" applyAlignment="1">
      <alignment horizontal="right" vertical="center"/>
    </xf>
    <xf numFmtId="167" fontId="9" fillId="0" borderId="0" xfId="1" applyNumberFormat="1" applyFont="1" applyAlignment="1">
      <alignment horizontal="center" vertical="top"/>
    </xf>
    <xf numFmtId="167" fontId="9" fillId="0" borderId="0" xfId="1" applyNumberFormat="1" applyFont="1" applyAlignment="1">
      <alignment horizontal="right" vertical="top"/>
    </xf>
    <xf numFmtId="166" fontId="9" fillId="0" borderId="0" xfId="1" applyNumberFormat="1" applyFont="1" applyAlignment="1">
      <alignment vertical="top"/>
    </xf>
    <xf numFmtId="0" fontId="8" fillId="5" borderId="0" xfId="1" applyFont="1" applyFill="1" applyAlignment="1">
      <alignment horizontal="left" vertical="top"/>
    </xf>
    <xf numFmtId="167" fontId="5" fillId="2" borderId="0" xfId="1" applyNumberFormat="1" applyFont="1" applyFill="1" applyAlignment="1">
      <alignment horizontal="center" vertical="top"/>
    </xf>
    <xf numFmtId="167" fontId="5" fillId="2" borderId="0" xfId="1" applyNumberFormat="1" applyFont="1" applyFill="1" applyAlignment="1">
      <alignment horizontal="right" vertical="top"/>
    </xf>
    <xf numFmtId="165" fontId="9" fillId="0" borderId="0" xfId="1" applyNumberFormat="1" applyFont="1" applyAlignment="1">
      <alignment horizontal="center" vertical="top"/>
    </xf>
    <xf numFmtId="165" fontId="9" fillId="0" borderId="0" xfId="1" applyNumberFormat="1" applyFont="1" applyAlignment="1">
      <alignment horizontal="right" vertical="top"/>
    </xf>
    <xf numFmtId="168" fontId="9" fillId="0" borderId="0" xfId="1" applyNumberFormat="1" applyFont="1" applyAlignment="1">
      <alignment vertical="top"/>
    </xf>
    <xf numFmtId="0" fontId="8" fillId="0" borderId="0" xfId="1" applyFont="1" applyAlignment="1">
      <alignment vertical="top"/>
    </xf>
    <xf numFmtId="165" fontId="4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justify" vertical="top" wrapText="1"/>
    </xf>
    <xf numFmtId="0" fontId="9" fillId="0" borderId="0" xfId="1" applyFont="1" applyAlignment="1">
      <alignment horizontal="left" vertical="top"/>
    </xf>
    <xf numFmtId="0" fontId="8" fillId="6" borderId="0" xfId="1" applyFont="1" applyFill="1" applyAlignment="1">
      <alignment horizontal="left" vertical="center"/>
    </xf>
    <xf numFmtId="166" fontId="7" fillId="6" borderId="0" xfId="2" applyNumberFormat="1" applyFont="1" applyFill="1" applyAlignment="1">
      <alignment horizontal="right" vertical="center"/>
    </xf>
    <xf numFmtId="165" fontId="7" fillId="6" borderId="0" xfId="2" applyNumberFormat="1" applyFont="1" applyFill="1" applyAlignment="1">
      <alignment horizontal="right" vertical="center"/>
    </xf>
    <xf numFmtId="164" fontId="7" fillId="6" borderId="0" xfId="2" applyNumberFormat="1" applyFont="1" applyFill="1" applyAlignment="1">
      <alignment horizontal="right" vertical="center"/>
    </xf>
    <xf numFmtId="0" fontId="9" fillId="0" borderId="0" xfId="1" applyFont="1" applyAlignment="1">
      <alignment horizontal="justify" vertical="top" wrapText="1"/>
    </xf>
    <xf numFmtId="0" fontId="4" fillId="0" borderId="0" xfId="2" applyFont="1" applyAlignment="1">
      <alignment horizontal="right" vertical="top"/>
    </xf>
    <xf numFmtId="0" fontId="7" fillId="0" borderId="0" xfId="2" applyFont="1" applyAlignment="1">
      <alignment horizontal="right" vertical="top"/>
    </xf>
    <xf numFmtId="0" fontId="9" fillId="0" borderId="7" xfId="1" applyFont="1" applyBorder="1" applyAlignment="1">
      <alignment vertical="center"/>
    </xf>
    <xf numFmtId="165" fontId="9" fillId="0" borderId="7" xfId="1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right" vertical="center"/>
    </xf>
    <xf numFmtId="0" fontId="9" fillId="0" borderId="0" xfId="1" applyFont="1"/>
    <xf numFmtId="0" fontId="11" fillId="0" borderId="8" xfId="2" applyFont="1" applyBorder="1" applyAlignment="1">
      <alignment horizontal="left" vertical="top" wrapText="1"/>
    </xf>
    <xf numFmtId="165" fontId="9" fillId="0" borderId="0" xfId="1" applyNumberFormat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right" vertical="center"/>
    </xf>
    <xf numFmtId="167" fontId="4" fillId="0" borderId="0" xfId="1" applyNumberFormat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167" fontId="7" fillId="0" borderId="0" xfId="1" applyNumberFormat="1" applyFont="1"/>
    <xf numFmtId="0" fontId="1" fillId="0" borderId="0" xfId="0" applyFont="1"/>
    <xf numFmtId="165" fontId="7" fillId="0" borderId="0" xfId="1" applyNumberFormat="1" applyFont="1"/>
  </cellXfs>
  <cellStyles count="3">
    <cellStyle name="Normal" xfId="0" builtinId="0"/>
    <cellStyle name="Normal 18" xfId="1" xr:uid="{57AEEB4C-C6D6-4139-9728-8BB99E3F3624}"/>
    <cellStyle name="Normal 2 2" xfId="2" xr:uid="{E5B11C45-82E2-4B10-AD99-A34191134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1F9A065-8EC6-4DB1-8571-CE3D830E58CC}"/>
            </a:ext>
          </a:extLst>
        </xdr:cNvPr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CB2B6-963A-4A6A-8679-2D7063FAE4E6}">
  <sheetPr>
    <pageSetUpPr fitToPage="1"/>
  </sheetPr>
  <dimension ref="A1:N92"/>
  <sheetViews>
    <sheetView showGridLines="0" tabSelected="1" workbookViewId="0">
      <selection activeCell="G88" sqref="G88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B10" s="17" t="s">
        <v>14</v>
      </c>
      <c r="C10" s="17"/>
      <c r="D10" s="18">
        <v>1638425389</v>
      </c>
      <c r="E10" s="18">
        <v>405315714</v>
      </c>
      <c r="F10" s="18">
        <f t="shared" ref="F10:F16" si="0">D10+E10</f>
        <v>2043741103</v>
      </c>
      <c r="G10" s="18">
        <v>2043741103</v>
      </c>
      <c r="H10" s="18">
        <v>2043741103</v>
      </c>
      <c r="I10" s="18">
        <f t="shared" ref="I10:I40" si="1">SUM(H10-D10)</f>
        <v>405315714</v>
      </c>
      <c r="K10" s="19"/>
    </row>
    <row r="11" spans="1:11" s="16" customFormat="1" ht="12.95" customHeight="1" x14ac:dyDescent="0.25">
      <c r="B11" s="17" t="s">
        <v>15</v>
      </c>
      <c r="C11" s="20"/>
      <c r="D11" s="18">
        <v>0</v>
      </c>
      <c r="E11" s="18">
        <v>0</v>
      </c>
      <c r="F11" s="18">
        <f t="shared" si="0"/>
        <v>0</v>
      </c>
      <c r="G11" s="18">
        <v>0</v>
      </c>
      <c r="H11" s="18">
        <v>0</v>
      </c>
      <c r="I11" s="18">
        <f t="shared" si="1"/>
        <v>0</v>
      </c>
      <c r="K11" s="19"/>
    </row>
    <row r="12" spans="1:11" s="16" customFormat="1" ht="12.95" customHeight="1" x14ac:dyDescent="0.25">
      <c r="B12" s="17" t="s">
        <v>16</v>
      </c>
      <c r="C12" s="20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  <c r="K12" s="19"/>
    </row>
    <row r="13" spans="1:11" s="16" customFormat="1" ht="12.95" customHeight="1" x14ac:dyDescent="0.25">
      <c r="B13" s="17" t="s">
        <v>17</v>
      </c>
      <c r="C13" s="20"/>
      <c r="D13" s="18">
        <v>1324818912</v>
      </c>
      <c r="E13" s="18">
        <v>577271398</v>
      </c>
      <c r="F13" s="18">
        <f t="shared" si="0"/>
        <v>1902090310</v>
      </c>
      <c r="G13" s="18">
        <v>1902090310</v>
      </c>
      <c r="H13" s="18">
        <v>1902090310</v>
      </c>
      <c r="I13" s="18">
        <f t="shared" si="1"/>
        <v>577271398</v>
      </c>
      <c r="K13" s="19"/>
    </row>
    <row r="14" spans="1:11" s="16" customFormat="1" ht="12.95" customHeight="1" x14ac:dyDescent="0.25">
      <c r="B14" s="17" t="s">
        <v>18</v>
      </c>
      <c r="C14" s="20"/>
      <c r="D14" s="18">
        <v>150925000</v>
      </c>
      <c r="E14" s="18">
        <f>655222801+15122228</f>
        <v>670345029</v>
      </c>
      <c r="F14" s="18">
        <f t="shared" si="0"/>
        <v>821270029</v>
      </c>
      <c r="G14" s="18">
        <f>806147801+15122228</f>
        <v>821270029</v>
      </c>
      <c r="H14" s="18">
        <f>806147801+15122228</f>
        <v>821270029</v>
      </c>
      <c r="I14" s="18">
        <f t="shared" si="1"/>
        <v>670345029</v>
      </c>
      <c r="K14" s="19"/>
    </row>
    <row r="15" spans="1:11" s="16" customFormat="1" ht="12.95" customHeight="1" x14ac:dyDescent="0.25">
      <c r="B15" s="17" t="s">
        <v>19</v>
      </c>
      <c r="C15" s="20"/>
      <c r="D15" s="18">
        <v>1065225669</v>
      </c>
      <c r="E15" s="18">
        <v>185126907</v>
      </c>
      <c r="F15" s="18">
        <f t="shared" si="0"/>
        <v>1250352576</v>
      </c>
      <c r="G15" s="18">
        <v>1250352576</v>
      </c>
      <c r="H15" s="18">
        <v>1250352576</v>
      </c>
      <c r="I15" s="18">
        <f t="shared" si="1"/>
        <v>185126907</v>
      </c>
      <c r="K15" s="19"/>
    </row>
    <row r="16" spans="1:11" s="16" customFormat="1" ht="12.95" customHeight="1" x14ac:dyDescent="0.25">
      <c r="B16" s="17" t="s">
        <v>20</v>
      </c>
      <c r="C16" s="20"/>
      <c r="D16" s="18">
        <v>251969944</v>
      </c>
      <c r="E16" s="18">
        <f>4769061+63054151</f>
        <v>67823212</v>
      </c>
      <c r="F16" s="18">
        <f t="shared" si="0"/>
        <v>319793156</v>
      </c>
      <c r="G16" s="18">
        <f>140043537+179749619</f>
        <v>319793156</v>
      </c>
      <c r="H16" s="18">
        <f>140043537+179749619</f>
        <v>319793156</v>
      </c>
      <c r="I16" s="18">
        <f t="shared" si="1"/>
        <v>67823212</v>
      </c>
      <c r="K16" s="19"/>
    </row>
    <row r="17" spans="2:11" s="16" customFormat="1" ht="12.95" customHeight="1" x14ac:dyDescent="0.25">
      <c r="B17" s="17" t="s">
        <v>21</v>
      </c>
      <c r="C17" s="20"/>
      <c r="D17" s="18">
        <f>SUM(D18:D28)</f>
        <v>37418177964</v>
      </c>
      <c r="E17" s="18">
        <f>SUM(E18:E28)</f>
        <v>3444336337</v>
      </c>
      <c r="F17" s="18">
        <f>SUM(F18:F28)</f>
        <v>40862514301</v>
      </c>
      <c r="G17" s="18">
        <f>SUM(G18:G28)</f>
        <v>40862514301</v>
      </c>
      <c r="H17" s="18">
        <f>SUM(H18:H28)</f>
        <v>40862514301</v>
      </c>
      <c r="I17" s="18">
        <f t="shared" si="1"/>
        <v>3444336337</v>
      </c>
      <c r="K17" s="19"/>
    </row>
    <row r="18" spans="2:11" s="16" customFormat="1" ht="12.95" customHeight="1" x14ac:dyDescent="0.25">
      <c r="C18" s="21" t="s">
        <v>22</v>
      </c>
      <c r="D18" s="22">
        <v>31546790845</v>
      </c>
      <c r="E18" s="22">
        <v>3335620329</v>
      </c>
      <c r="F18" s="22">
        <f t="shared" ref="F18:F28" si="2">D18+E18</f>
        <v>34882411174</v>
      </c>
      <c r="G18" s="22">
        <v>34882411174</v>
      </c>
      <c r="H18" s="22">
        <v>34882411174</v>
      </c>
      <c r="I18" s="22">
        <f t="shared" si="1"/>
        <v>3335620329</v>
      </c>
      <c r="K18" s="19"/>
    </row>
    <row r="19" spans="2:11" s="16" customFormat="1" ht="12.95" customHeight="1" x14ac:dyDescent="0.25">
      <c r="C19" s="21" t="s">
        <v>23</v>
      </c>
      <c r="D19" s="22">
        <v>1075498127</v>
      </c>
      <c r="E19" s="22">
        <v>28673386</v>
      </c>
      <c r="F19" s="22">
        <f t="shared" si="2"/>
        <v>1104171513</v>
      </c>
      <c r="G19" s="22">
        <v>1104171513</v>
      </c>
      <c r="H19" s="22">
        <v>1104171513</v>
      </c>
      <c r="I19" s="22">
        <f t="shared" si="1"/>
        <v>28673386</v>
      </c>
      <c r="K19" s="19"/>
    </row>
    <row r="20" spans="2:11" s="16" customFormat="1" ht="12.95" customHeight="1" x14ac:dyDescent="0.25">
      <c r="C20" s="21" t="s">
        <v>24</v>
      </c>
      <c r="D20" s="22">
        <v>1390081802</v>
      </c>
      <c r="E20" s="22">
        <v>-30912549</v>
      </c>
      <c r="F20" s="22">
        <f t="shared" si="2"/>
        <v>1359169253</v>
      </c>
      <c r="G20" s="22">
        <v>1359169253</v>
      </c>
      <c r="H20" s="22">
        <v>1359169253</v>
      </c>
      <c r="I20" s="22">
        <f t="shared" si="1"/>
        <v>-30912549</v>
      </c>
      <c r="K20" s="19"/>
    </row>
    <row r="21" spans="2:11" s="16" customFormat="1" ht="12.95" customHeight="1" x14ac:dyDescent="0.25">
      <c r="C21" s="21" t="s">
        <v>25</v>
      </c>
      <c r="D21" s="22">
        <v>888950122</v>
      </c>
      <c r="E21" s="22">
        <v>-247395432</v>
      </c>
      <c r="F21" s="22">
        <f t="shared" si="2"/>
        <v>641554690</v>
      </c>
      <c r="G21" s="22">
        <v>641554690</v>
      </c>
      <c r="H21" s="22">
        <v>641554690</v>
      </c>
      <c r="I21" s="22">
        <f t="shared" si="1"/>
        <v>-247395432</v>
      </c>
      <c r="K21" s="19"/>
    </row>
    <row r="22" spans="2:11" s="16" customFormat="1" ht="12.95" customHeight="1" x14ac:dyDescent="0.25">
      <c r="C22" s="21" t="s">
        <v>26</v>
      </c>
      <c r="D22" s="22">
        <v>92959139</v>
      </c>
      <c r="E22" s="22">
        <v>5106850</v>
      </c>
      <c r="F22" s="22">
        <f t="shared" si="2"/>
        <v>98065989</v>
      </c>
      <c r="G22" s="22">
        <v>98065989</v>
      </c>
      <c r="H22" s="22">
        <v>98065989</v>
      </c>
      <c r="I22" s="22">
        <f t="shared" si="1"/>
        <v>5106850</v>
      </c>
      <c r="K22" s="19"/>
    </row>
    <row r="23" spans="2:11" s="16" customFormat="1" ht="12.95" customHeight="1" x14ac:dyDescent="0.25">
      <c r="C23" s="21" t="s">
        <v>27</v>
      </c>
      <c r="D23" s="22">
        <v>256177686</v>
      </c>
      <c r="E23" s="22">
        <v>34456017</v>
      </c>
      <c r="F23" s="22">
        <f t="shared" si="2"/>
        <v>290633703</v>
      </c>
      <c r="G23" s="22">
        <v>290633703</v>
      </c>
      <c r="H23" s="22">
        <v>290633703</v>
      </c>
      <c r="I23" s="22">
        <f t="shared" si="1"/>
        <v>34456017</v>
      </c>
      <c r="K23" s="19"/>
    </row>
    <row r="24" spans="2:11" s="16" customFormat="1" ht="12.95" customHeight="1" x14ac:dyDescent="0.25">
      <c r="C24" s="21" t="s">
        <v>28</v>
      </c>
      <c r="D24" s="22">
        <v>0</v>
      </c>
      <c r="E24" s="22">
        <v>0</v>
      </c>
      <c r="F24" s="22">
        <f t="shared" si="2"/>
        <v>0</v>
      </c>
      <c r="G24" s="22">
        <v>0</v>
      </c>
      <c r="H24" s="22">
        <v>0</v>
      </c>
      <c r="I24" s="22">
        <f t="shared" si="1"/>
        <v>0</v>
      </c>
      <c r="K24" s="19"/>
    </row>
    <row r="25" spans="2:11" s="16" customFormat="1" ht="12.95" customHeight="1" x14ac:dyDescent="0.25">
      <c r="C25" s="21" t="s">
        <v>29</v>
      </c>
      <c r="D25" s="22">
        <v>0</v>
      </c>
      <c r="E25" s="22">
        <v>0</v>
      </c>
      <c r="F25" s="22">
        <f t="shared" si="2"/>
        <v>0</v>
      </c>
      <c r="G25" s="22">
        <v>0</v>
      </c>
      <c r="H25" s="22">
        <v>0</v>
      </c>
      <c r="I25" s="22">
        <f t="shared" si="1"/>
        <v>0</v>
      </c>
      <c r="K25" s="19"/>
    </row>
    <row r="26" spans="2:11" s="16" customFormat="1" ht="12.95" customHeight="1" x14ac:dyDescent="0.25">
      <c r="C26" s="21" t="s">
        <v>30</v>
      </c>
      <c r="D26" s="22">
        <v>603877840</v>
      </c>
      <c r="E26" s="22">
        <v>-132099107</v>
      </c>
      <c r="F26" s="22">
        <f t="shared" si="2"/>
        <v>471778733</v>
      </c>
      <c r="G26" s="22">
        <v>471778733</v>
      </c>
      <c r="H26" s="22">
        <v>471778733</v>
      </c>
      <c r="I26" s="22">
        <f t="shared" si="1"/>
        <v>-132099107</v>
      </c>
      <c r="K26" s="19"/>
    </row>
    <row r="27" spans="2:11" s="16" customFormat="1" ht="12.95" customHeight="1" x14ac:dyDescent="0.25">
      <c r="C27" s="21" t="s">
        <v>31</v>
      </c>
      <c r="D27" s="22">
        <v>1563842403</v>
      </c>
      <c r="E27" s="22">
        <v>450886843</v>
      </c>
      <c r="F27" s="22">
        <f t="shared" si="2"/>
        <v>2014729246</v>
      </c>
      <c r="G27" s="22">
        <v>2014729246</v>
      </c>
      <c r="H27" s="22">
        <v>2014729246</v>
      </c>
      <c r="I27" s="22">
        <f t="shared" si="1"/>
        <v>450886843</v>
      </c>
      <c r="K27" s="19"/>
    </row>
    <row r="28" spans="2:11" s="16" customFormat="1" ht="12.75" customHeight="1" x14ac:dyDescent="0.25">
      <c r="C28" s="23" t="s">
        <v>32</v>
      </c>
      <c r="D28" s="22">
        <v>0</v>
      </c>
      <c r="E28" s="22">
        <v>0</v>
      </c>
      <c r="F28" s="22">
        <f t="shared" si="2"/>
        <v>0</v>
      </c>
      <c r="G28" s="22">
        <v>0</v>
      </c>
      <c r="H28" s="22">
        <v>0</v>
      </c>
      <c r="I28" s="22">
        <f t="shared" si="1"/>
        <v>0</v>
      </c>
      <c r="K28" s="19"/>
    </row>
    <row r="29" spans="2:11" s="16" customFormat="1" ht="12.95" customHeight="1" x14ac:dyDescent="0.25">
      <c r="B29" s="17" t="s">
        <v>33</v>
      </c>
      <c r="C29" s="20"/>
      <c r="D29" s="18">
        <f>SUM(D30:D34)</f>
        <v>435248644</v>
      </c>
      <c r="E29" s="18">
        <f>SUM(E30:E34)</f>
        <v>3649655368</v>
      </c>
      <c r="F29" s="18">
        <f>SUM(F30:F34)</f>
        <v>4084904012</v>
      </c>
      <c r="G29" s="18">
        <f>SUM(G30:G34)</f>
        <v>4084904012</v>
      </c>
      <c r="H29" s="18">
        <f>SUM(H30:H34)</f>
        <v>4084904012</v>
      </c>
      <c r="I29" s="18">
        <f t="shared" si="1"/>
        <v>3649655368</v>
      </c>
      <c r="K29" s="19"/>
    </row>
    <row r="30" spans="2:11" s="16" customFormat="1" ht="12.95" customHeight="1" x14ac:dyDescent="0.25">
      <c r="C30" s="21" t="s">
        <v>34</v>
      </c>
      <c r="D30" s="22">
        <v>0</v>
      </c>
      <c r="E30" s="22">
        <v>0</v>
      </c>
      <c r="F30" s="22">
        <f t="shared" ref="F30:F35" si="3">D30+E30</f>
        <v>0</v>
      </c>
      <c r="G30" s="22">
        <v>0</v>
      </c>
      <c r="H30" s="22">
        <v>0</v>
      </c>
      <c r="I30" s="22">
        <f t="shared" si="1"/>
        <v>0</v>
      </c>
      <c r="K30" s="19"/>
    </row>
    <row r="31" spans="2:11" s="16" customFormat="1" ht="12.95" customHeight="1" x14ac:dyDescent="0.25">
      <c r="C31" s="21" t="s">
        <v>35</v>
      </c>
      <c r="D31" s="22">
        <v>46908836</v>
      </c>
      <c r="E31" s="22">
        <v>4</v>
      </c>
      <c r="F31" s="22">
        <f t="shared" si="3"/>
        <v>46908840</v>
      </c>
      <c r="G31" s="22">
        <v>46908840</v>
      </c>
      <c r="H31" s="22">
        <v>46908840</v>
      </c>
      <c r="I31" s="22">
        <f t="shared" si="1"/>
        <v>4</v>
      </c>
      <c r="K31" s="19"/>
    </row>
    <row r="32" spans="2:11" s="16" customFormat="1" ht="12.95" customHeight="1" x14ac:dyDescent="0.25">
      <c r="C32" s="21" t="s">
        <v>36</v>
      </c>
      <c r="D32" s="22">
        <v>182399573</v>
      </c>
      <c r="E32" s="22">
        <v>66144136</v>
      </c>
      <c r="F32" s="22">
        <f t="shared" si="3"/>
        <v>248543709</v>
      </c>
      <c r="G32" s="22">
        <v>248543709</v>
      </c>
      <c r="H32" s="22">
        <v>248543709</v>
      </c>
      <c r="I32" s="22">
        <f t="shared" si="1"/>
        <v>66144136</v>
      </c>
      <c r="K32" s="19"/>
    </row>
    <row r="33" spans="1:14" s="16" customFormat="1" ht="12.95" customHeight="1" x14ac:dyDescent="0.25">
      <c r="C33" s="21" t="s">
        <v>37</v>
      </c>
      <c r="D33" s="22">
        <v>28654302</v>
      </c>
      <c r="E33" s="22">
        <v>-1493871</v>
      </c>
      <c r="F33" s="22">
        <f t="shared" si="3"/>
        <v>27160431</v>
      </c>
      <c r="G33" s="22">
        <v>27160431</v>
      </c>
      <c r="H33" s="22">
        <v>27160431</v>
      </c>
      <c r="I33" s="22">
        <f t="shared" si="1"/>
        <v>-1493871</v>
      </c>
      <c r="K33" s="19"/>
    </row>
    <row r="34" spans="1:14" s="16" customFormat="1" ht="12.95" customHeight="1" x14ac:dyDescent="0.25">
      <c r="C34" s="21" t="s">
        <v>38</v>
      </c>
      <c r="D34" s="22">
        <v>177285933</v>
      </c>
      <c r="E34" s="22">
        <v>3585005099</v>
      </c>
      <c r="F34" s="22">
        <f t="shared" si="3"/>
        <v>3762291032</v>
      </c>
      <c r="G34" s="22">
        <v>3762291032</v>
      </c>
      <c r="H34" s="22">
        <v>3762291032</v>
      </c>
      <c r="I34" s="22">
        <f t="shared" si="1"/>
        <v>3585005099</v>
      </c>
      <c r="K34" s="19"/>
    </row>
    <row r="35" spans="1:14" s="16" customFormat="1" ht="12.95" customHeight="1" x14ac:dyDescent="0.25">
      <c r="B35" s="17" t="s">
        <v>39</v>
      </c>
      <c r="C35" s="20"/>
      <c r="D35" s="18">
        <v>0</v>
      </c>
      <c r="E35" s="18">
        <v>0</v>
      </c>
      <c r="F35" s="24">
        <f t="shared" si="3"/>
        <v>0</v>
      </c>
      <c r="G35" s="18">
        <v>0</v>
      </c>
      <c r="H35" s="18">
        <v>0</v>
      </c>
      <c r="I35" s="18">
        <f t="shared" si="1"/>
        <v>0</v>
      </c>
      <c r="K35" s="19"/>
    </row>
    <row r="36" spans="1:14" s="16" customFormat="1" ht="12.95" customHeight="1" x14ac:dyDescent="0.25">
      <c r="B36" s="17" t="s">
        <v>40</v>
      </c>
      <c r="C36" s="20"/>
      <c r="D36" s="18">
        <f>SUM(D37)</f>
        <v>0</v>
      </c>
      <c r="E36" s="18">
        <f>SUM(E37)</f>
        <v>0</v>
      </c>
      <c r="F36" s="18">
        <f>SUM(F37)</f>
        <v>0</v>
      </c>
      <c r="G36" s="18">
        <f>SUM(G37)</f>
        <v>0</v>
      </c>
      <c r="H36" s="18">
        <f>SUM(H37)</f>
        <v>0</v>
      </c>
      <c r="I36" s="18">
        <f t="shared" si="1"/>
        <v>0</v>
      </c>
      <c r="K36" s="19"/>
    </row>
    <row r="37" spans="1:14" s="16" customFormat="1" ht="12.95" customHeight="1" x14ac:dyDescent="0.25">
      <c r="C37" s="21" t="s">
        <v>41</v>
      </c>
      <c r="D37" s="25">
        <v>0</v>
      </c>
      <c r="E37" s="25">
        <v>0</v>
      </c>
      <c r="F37" s="25">
        <f>D37+E37</f>
        <v>0</v>
      </c>
      <c r="G37" s="25">
        <v>0</v>
      </c>
      <c r="H37" s="25">
        <v>0</v>
      </c>
      <c r="I37" s="22">
        <f t="shared" si="1"/>
        <v>0</v>
      </c>
      <c r="K37" s="19"/>
    </row>
    <row r="38" spans="1:14" s="16" customFormat="1" ht="12.95" customHeight="1" x14ac:dyDescent="0.25">
      <c r="B38" s="17" t="s">
        <v>42</v>
      </c>
      <c r="C38" s="20"/>
      <c r="D38" s="24">
        <f>SUM(D39:D40)</f>
        <v>0</v>
      </c>
      <c r="E38" s="24">
        <f>SUM(E39:E40)</f>
        <v>0</v>
      </c>
      <c r="F38" s="24">
        <f>SUM(F39:F40)</f>
        <v>0</v>
      </c>
      <c r="G38" s="24">
        <f>SUM(G39:G40)</f>
        <v>0</v>
      </c>
      <c r="H38" s="24">
        <f>SUM(H39:H40)</f>
        <v>0</v>
      </c>
      <c r="I38" s="24">
        <f t="shared" si="1"/>
        <v>0</v>
      </c>
      <c r="K38" s="19"/>
    </row>
    <row r="39" spans="1:14" s="16" customFormat="1" ht="12.95" customHeight="1" x14ac:dyDescent="0.25">
      <c r="C39" s="21" t="s">
        <v>43</v>
      </c>
      <c r="D39" s="25">
        <v>0</v>
      </c>
      <c r="E39" s="25">
        <v>0</v>
      </c>
      <c r="F39" s="25">
        <f>D39+E39</f>
        <v>0</v>
      </c>
      <c r="G39" s="25">
        <v>0</v>
      </c>
      <c r="H39" s="25">
        <v>0</v>
      </c>
      <c r="I39" s="25">
        <f t="shared" si="1"/>
        <v>0</v>
      </c>
      <c r="K39" s="19"/>
    </row>
    <row r="40" spans="1:14" s="16" customFormat="1" ht="12.95" customHeight="1" x14ac:dyDescent="0.25">
      <c r="C40" s="21" t="s">
        <v>44</v>
      </c>
      <c r="D40" s="25">
        <v>0</v>
      </c>
      <c r="E40" s="25">
        <v>0</v>
      </c>
      <c r="F40" s="25">
        <f>D40+E40</f>
        <v>0</v>
      </c>
      <c r="G40" s="25">
        <v>0</v>
      </c>
      <c r="H40" s="25">
        <v>0</v>
      </c>
      <c r="I40" s="25">
        <f t="shared" si="1"/>
        <v>0</v>
      </c>
      <c r="K40" s="19"/>
    </row>
    <row r="41" spans="1:14" s="16" customFormat="1" ht="12.95" customHeight="1" x14ac:dyDescent="0.25">
      <c r="D41" s="26"/>
      <c r="E41" s="26"/>
      <c r="F41" s="26"/>
      <c r="G41" s="26"/>
      <c r="H41" s="26"/>
      <c r="I41" s="26"/>
      <c r="K41" s="19"/>
      <c r="M41" s="25"/>
    </row>
    <row r="42" spans="1:14" s="31" customFormat="1" ht="15" customHeight="1" x14ac:dyDescent="0.25">
      <c r="A42" s="27" t="s">
        <v>45</v>
      </c>
      <c r="B42" s="27"/>
      <c r="C42" s="27"/>
      <c r="D42" s="28">
        <f>SUM(D10+D11+D12+D13+D14+D15+D16+D17+D29+D35+D36+D38)</f>
        <v>42284791522</v>
      </c>
      <c r="E42" s="29">
        <f>SUM(E10+E11+E12+E13+E14+E15+E16+E17+E29+E35+E36+E38)</f>
        <v>8999873965</v>
      </c>
      <c r="F42" s="28">
        <f>SUM(F10+F11+F12+F13+F14+F15+F16+F17+F29+F35+F36+F38)</f>
        <v>51284665487</v>
      </c>
      <c r="G42" s="28">
        <f>SUM(G10+G11+G12+G13+G14+G15+G16+G17+G29+G35+G36+G38)</f>
        <v>51284665487</v>
      </c>
      <c r="H42" s="28">
        <f>SUM(H10+H11+H12+H13+H14+H15+H16+H17+H29+H35+H36+H38)</f>
        <v>51284665487</v>
      </c>
      <c r="I42" s="30">
        <f>SUM(H42-D42)</f>
        <v>8999873965</v>
      </c>
      <c r="K42" s="32"/>
      <c r="M42" s="33"/>
    </row>
    <row r="43" spans="1:14" s="16" customFormat="1" ht="12.95" customHeight="1" x14ac:dyDescent="0.25">
      <c r="D43" s="34"/>
      <c r="E43" s="34"/>
      <c r="F43" s="34"/>
      <c r="G43" s="35"/>
      <c r="H43" s="35"/>
      <c r="I43" s="24"/>
      <c r="K43" s="19"/>
      <c r="L43" s="19"/>
      <c r="M43" s="25"/>
      <c r="N43" s="36"/>
    </row>
    <row r="44" spans="1:14" s="16" customFormat="1" ht="12.95" customHeight="1" x14ac:dyDescent="0.25">
      <c r="A44" s="37" t="s">
        <v>46</v>
      </c>
      <c r="B44" s="37"/>
      <c r="C44" s="37"/>
      <c r="D44" s="38"/>
      <c r="E44" s="38"/>
      <c r="F44" s="38"/>
      <c r="G44" s="39"/>
      <c r="H44" s="39"/>
      <c r="I44" s="24">
        <f>SUM(H42-D42)</f>
        <v>8999873965</v>
      </c>
      <c r="K44" s="19"/>
      <c r="M44" s="25"/>
      <c r="N44" s="36"/>
    </row>
    <row r="45" spans="1:14" s="16" customFormat="1" ht="12.95" customHeight="1" x14ac:dyDescent="0.25">
      <c r="D45" s="34"/>
      <c r="E45" s="34"/>
      <c r="F45" s="34"/>
      <c r="G45" s="35"/>
      <c r="H45" s="35"/>
      <c r="I45" s="35"/>
      <c r="K45" s="19"/>
      <c r="L45" s="36"/>
      <c r="N45" s="36"/>
    </row>
    <row r="46" spans="1:14" s="16" customFormat="1" ht="12.95" customHeight="1" x14ac:dyDescent="0.25">
      <c r="A46" s="13" t="s">
        <v>47</v>
      </c>
      <c r="B46" s="13"/>
      <c r="C46" s="13"/>
      <c r="D46" s="40"/>
      <c r="E46" s="40"/>
      <c r="F46" s="40"/>
      <c r="G46" s="41"/>
      <c r="H46" s="41"/>
      <c r="I46" s="41"/>
      <c r="K46" s="19"/>
    </row>
    <row r="47" spans="1:14" s="16" customFormat="1" ht="12.95" customHeight="1" x14ac:dyDescent="0.25">
      <c r="B47" s="13" t="s">
        <v>48</v>
      </c>
      <c r="C47" s="13"/>
      <c r="D47" s="18">
        <f>SUM(D48:D55)</f>
        <v>53830139977</v>
      </c>
      <c r="E47" s="18">
        <f>SUM(E48:E55)</f>
        <v>273513814</v>
      </c>
      <c r="F47" s="18">
        <f>SUM(F48:F55)</f>
        <v>54103653791</v>
      </c>
      <c r="G47" s="18">
        <f>SUM(G48:G55)</f>
        <v>54103653791</v>
      </c>
      <c r="H47" s="18">
        <f>SUM(H48:H55)</f>
        <v>54103653791</v>
      </c>
      <c r="I47" s="18">
        <f t="shared" ref="I47:I65" si="4">SUM(H47-D47)</f>
        <v>273513814</v>
      </c>
      <c r="K47" s="19"/>
      <c r="N47" s="42"/>
    </row>
    <row r="48" spans="1:14" s="16" customFormat="1" ht="12.95" customHeight="1" x14ac:dyDescent="0.25">
      <c r="C48" s="23" t="s">
        <v>49</v>
      </c>
      <c r="D48" s="22">
        <v>21330421863</v>
      </c>
      <c r="E48" s="22">
        <v>819271694</v>
      </c>
      <c r="F48" s="22">
        <f t="shared" ref="F48:F55" si="5">D48+E48</f>
        <v>22149693557</v>
      </c>
      <c r="G48" s="22">
        <v>22149693557</v>
      </c>
      <c r="H48" s="22">
        <v>22149693557</v>
      </c>
      <c r="I48" s="22">
        <f t="shared" si="4"/>
        <v>819271694</v>
      </c>
      <c r="K48" s="19"/>
    </row>
    <row r="49" spans="1:11" s="16" customFormat="1" ht="12.95" customHeight="1" x14ac:dyDescent="0.25">
      <c r="C49" s="21" t="s">
        <v>50</v>
      </c>
      <c r="D49" s="22">
        <v>5409124618</v>
      </c>
      <c r="E49" s="22">
        <v>80517244</v>
      </c>
      <c r="F49" s="22">
        <f t="shared" si="5"/>
        <v>5489641862</v>
      </c>
      <c r="G49" s="22">
        <v>5489641862</v>
      </c>
      <c r="H49" s="22">
        <v>5489641862</v>
      </c>
      <c r="I49" s="22">
        <f t="shared" si="4"/>
        <v>80517244</v>
      </c>
      <c r="K49" s="19"/>
    </row>
    <row r="50" spans="1:11" s="16" customFormat="1" ht="12.95" customHeight="1" x14ac:dyDescent="0.25">
      <c r="C50" s="21" t="s">
        <v>51</v>
      </c>
      <c r="D50" s="22">
        <v>15606458741</v>
      </c>
      <c r="E50" s="22">
        <v>-711209133</v>
      </c>
      <c r="F50" s="22">
        <f t="shared" si="5"/>
        <v>14895249608</v>
      </c>
      <c r="G50" s="22">
        <v>14895249608</v>
      </c>
      <c r="H50" s="22">
        <v>14895249608</v>
      </c>
      <c r="I50" s="22">
        <f t="shared" si="4"/>
        <v>-711209133</v>
      </c>
      <c r="K50" s="19"/>
    </row>
    <row r="51" spans="1:11" s="16" customFormat="1" ht="26.25" customHeight="1" x14ac:dyDescent="0.25">
      <c r="C51" s="23" t="s">
        <v>52</v>
      </c>
      <c r="D51" s="22">
        <v>4153366322</v>
      </c>
      <c r="E51" s="22">
        <v>10438160</v>
      </c>
      <c r="F51" s="22">
        <f t="shared" si="5"/>
        <v>4163804482</v>
      </c>
      <c r="G51" s="22">
        <v>4163804482</v>
      </c>
      <c r="H51" s="22">
        <v>4163804482</v>
      </c>
      <c r="I51" s="22">
        <f t="shared" si="4"/>
        <v>10438160</v>
      </c>
      <c r="K51" s="19"/>
    </row>
    <row r="52" spans="1:11" s="16" customFormat="1" ht="12.95" customHeight="1" x14ac:dyDescent="0.25">
      <c r="C52" s="21" t="s">
        <v>53</v>
      </c>
      <c r="D52" s="22">
        <v>2251230890</v>
      </c>
      <c r="E52" s="22">
        <v>206430200</v>
      </c>
      <c r="F52" s="22">
        <f t="shared" si="5"/>
        <v>2457661090</v>
      </c>
      <c r="G52" s="22">
        <v>2457661090</v>
      </c>
      <c r="H52" s="22">
        <v>2457661090</v>
      </c>
      <c r="I52" s="22">
        <f t="shared" si="4"/>
        <v>206430200</v>
      </c>
      <c r="K52" s="19"/>
    </row>
    <row r="53" spans="1:11" s="16" customFormat="1" ht="12.95" customHeight="1" x14ac:dyDescent="0.25">
      <c r="C53" s="21" t="s">
        <v>54</v>
      </c>
      <c r="D53" s="22">
        <v>412462375</v>
      </c>
      <c r="E53" s="22">
        <v>13563608</v>
      </c>
      <c r="F53" s="22">
        <f t="shared" si="5"/>
        <v>426025983</v>
      </c>
      <c r="G53" s="22">
        <v>426025983</v>
      </c>
      <c r="H53" s="22">
        <v>426025983</v>
      </c>
      <c r="I53" s="22">
        <f t="shared" si="4"/>
        <v>13563608</v>
      </c>
      <c r="K53" s="19"/>
    </row>
    <row r="54" spans="1:11" s="16" customFormat="1" ht="26.25" customHeight="1" x14ac:dyDescent="0.25">
      <c r="A54" s="43"/>
      <c r="B54" s="43"/>
      <c r="C54" s="23" t="s">
        <v>55</v>
      </c>
      <c r="D54" s="22">
        <v>227927062</v>
      </c>
      <c r="E54" s="22">
        <v>-1</v>
      </c>
      <c r="F54" s="22">
        <f t="shared" si="5"/>
        <v>227927061</v>
      </c>
      <c r="G54" s="22">
        <v>227927061</v>
      </c>
      <c r="H54" s="22">
        <v>227927061</v>
      </c>
      <c r="I54" s="22">
        <f t="shared" si="4"/>
        <v>-1</v>
      </c>
      <c r="K54" s="19"/>
    </row>
    <row r="55" spans="1:11" s="16" customFormat="1" ht="12.95" customHeight="1" x14ac:dyDescent="0.25">
      <c r="C55" s="21" t="s">
        <v>56</v>
      </c>
      <c r="D55" s="22">
        <v>4439148106</v>
      </c>
      <c r="E55" s="22">
        <v>-145497958</v>
      </c>
      <c r="F55" s="22">
        <f t="shared" si="5"/>
        <v>4293650148</v>
      </c>
      <c r="G55" s="22">
        <v>4293650148</v>
      </c>
      <c r="H55" s="22">
        <v>4293650148</v>
      </c>
      <c r="I55" s="22">
        <f t="shared" si="4"/>
        <v>-145497958</v>
      </c>
      <c r="K55" s="19"/>
    </row>
    <row r="56" spans="1:11" s="16" customFormat="1" ht="12.95" customHeight="1" x14ac:dyDescent="0.25">
      <c r="B56" s="13" t="s">
        <v>57</v>
      </c>
      <c r="C56" s="13"/>
      <c r="D56" s="18">
        <f>SUM(D57:D60)</f>
        <v>7429755</v>
      </c>
      <c r="E56" s="18">
        <f>SUM(E57:E60)</f>
        <v>1022967723</v>
      </c>
      <c r="F56" s="18">
        <f>SUM(F57:F60)</f>
        <v>1030397478</v>
      </c>
      <c r="G56" s="18">
        <f>SUM(G57:G60)</f>
        <v>1030397478</v>
      </c>
      <c r="H56" s="18">
        <f>SUM(H57:H60)</f>
        <v>1030397478</v>
      </c>
      <c r="I56" s="18">
        <f t="shared" si="4"/>
        <v>1022967723</v>
      </c>
      <c r="K56" s="19"/>
    </row>
    <row r="57" spans="1:11" s="16" customFormat="1" ht="12.95" customHeight="1" x14ac:dyDescent="0.25">
      <c r="A57" s="43"/>
      <c r="B57" s="43"/>
      <c r="C57" s="21" t="s">
        <v>58</v>
      </c>
      <c r="D57" s="22">
        <v>0</v>
      </c>
      <c r="E57" s="22">
        <v>0</v>
      </c>
      <c r="F57" s="22">
        <f>D57+E57</f>
        <v>0</v>
      </c>
      <c r="G57" s="22">
        <v>0</v>
      </c>
      <c r="H57" s="22">
        <v>0</v>
      </c>
      <c r="I57" s="22">
        <f t="shared" si="4"/>
        <v>0</v>
      </c>
      <c r="K57" s="19"/>
    </row>
    <row r="58" spans="1:11" s="16" customFormat="1" ht="12.95" customHeight="1" x14ac:dyDescent="0.25">
      <c r="C58" s="21" t="s">
        <v>59</v>
      </c>
      <c r="D58" s="22">
        <v>0</v>
      </c>
      <c r="E58" s="22">
        <v>0</v>
      </c>
      <c r="F58" s="22">
        <f>D58+E58</f>
        <v>0</v>
      </c>
      <c r="G58" s="22">
        <v>0</v>
      </c>
      <c r="H58" s="22">
        <v>0</v>
      </c>
      <c r="I58" s="22">
        <f t="shared" si="4"/>
        <v>0</v>
      </c>
      <c r="K58" s="19"/>
    </row>
    <row r="59" spans="1:11" s="16" customFormat="1" ht="12.95" customHeight="1" x14ac:dyDescent="0.25">
      <c r="A59" s="43"/>
      <c r="B59" s="43"/>
      <c r="C59" s="21" t="s">
        <v>60</v>
      </c>
      <c r="D59" s="22">
        <v>0</v>
      </c>
      <c r="E59" s="22">
        <v>81746266</v>
      </c>
      <c r="F59" s="22">
        <f>D59+E59</f>
        <v>81746266</v>
      </c>
      <c r="G59" s="22">
        <v>81746266</v>
      </c>
      <c r="H59" s="22">
        <v>81746266</v>
      </c>
      <c r="I59" s="22">
        <f t="shared" si="4"/>
        <v>81746266</v>
      </c>
      <c r="K59" s="19"/>
    </row>
    <row r="60" spans="1:11" s="16" customFormat="1" ht="12.95" customHeight="1" x14ac:dyDescent="0.25">
      <c r="C60" s="21" t="s">
        <v>41</v>
      </c>
      <c r="D60" s="22">
        <v>7429755</v>
      </c>
      <c r="E60" s="22">
        <v>941221457</v>
      </c>
      <c r="F60" s="22">
        <f>D60+E60</f>
        <v>948651212</v>
      </c>
      <c r="G60" s="44">
        <v>948651212</v>
      </c>
      <c r="H60" s="44">
        <v>948651212</v>
      </c>
      <c r="I60" s="44">
        <f t="shared" si="4"/>
        <v>941221457</v>
      </c>
      <c r="K60" s="19"/>
    </row>
    <row r="61" spans="1:11" s="16" customFormat="1" ht="12.95" customHeight="1" x14ac:dyDescent="0.25">
      <c r="B61" s="13" t="s">
        <v>61</v>
      </c>
      <c r="C61" s="13"/>
      <c r="D61" s="18">
        <f>SUM(D62:D63)</f>
        <v>144796191</v>
      </c>
      <c r="E61" s="18">
        <f>SUM(E62:E63)</f>
        <v>10207467</v>
      </c>
      <c r="F61" s="18">
        <f>SUM(F62:F63)</f>
        <v>155003658</v>
      </c>
      <c r="G61" s="45">
        <f>SUM(G62:G63)</f>
        <v>155003658</v>
      </c>
      <c r="H61" s="45">
        <f>SUM(H62:H63)</f>
        <v>155003658</v>
      </c>
      <c r="I61" s="18">
        <f t="shared" si="4"/>
        <v>10207467</v>
      </c>
      <c r="K61" s="19"/>
    </row>
    <row r="62" spans="1:11" s="16" customFormat="1" ht="26.25" customHeight="1" x14ac:dyDescent="0.25">
      <c r="C62" s="21" t="s">
        <v>62</v>
      </c>
      <c r="D62" s="22">
        <v>144796191</v>
      </c>
      <c r="E62" s="22">
        <v>10207467</v>
      </c>
      <c r="F62" s="22">
        <f>D62+E62</f>
        <v>155003658</v>
      </c>
      <c r="G62" s="44">
        <v>155003658</v>
      </c>
      <c r="H62" s="44">
        <v>155003658</v>
      </c>
      <c r="I62" s="22">
        <f t="shared" si="4"/>
        <v>10207467</v>
      </c>
      <c r="K62" s="19"/>
    </row>
    <row r="63" spans="1:11" s="16" customFormat="1" ht="12.95" customHeight="1" x14ac:dyDescent="0.25">
      <c r="C63" s="21" t="s">
        <v>63</v>
      </c>
      <c r="D63" s="44">
        <v>0</v>
      </c>
      <c r="E63" s="44">
        <v>0</v>
      </c>
      <c r="F63" s="22">
        <f>D63+E63</f>
        <v>0</v>
      </c>
      <c r="G63" s="44">
        <v>0</v>
      </c>
      <c r="H63" s="44">
        <v>0</v>
      </c>
      <c r="I63" s="44">
        <f t="shared" si="4"/>
        <v>0</v>
      </c>
      <c r="K63" s="19"/>
    </row>
    <row r="64" spans="1:11" s="16" customFormat="1" ht="27" customHeight="1" x14ac:dyDescent="0.25">
      <c r="A64" s="43"/>
      <c r="B64" s="46" t="s">
        <v>64</v>
      </c>
      <c r="C64" s="46"/>
      <c r="D64" s="18">
        <v>8425565919</v>
      </c>
      <c r="E64" s="18">
        <v>2387178088</v>
      </c>
      <c r="F64" s="18">
        <f>D64+E64</f>
        <v>10812744007</v>
      </c>
      <c r="G64" s="18">
        <v>10812744007</v>
      </c>
      <c r="H64" s="18">
        <v>10812744007</v>
      </c>
      <c r="I64" s="18">
        <f t="shared" si="4"/>
        <v>2387178088</v>
      </c>
      <c r="K64" s="19"/>
    </row>
    <row r="65" spans="1:13" s="16" customFormat="1" ht="12.95" customHeight="1" x14ac:dyDescent="0.25">
      <c r="B65" s="13" t="s">
        <v>65</v>
      </c>
      <c r="C65" s="13"/>
      <c r="D65" s="18">
        <v>0</v>
      </c>
      <c r="E65" s="18">
        <v>0</v>
      </c>
      <c r="F65" s="18">
        <f>D65+E65</f>
        <v>0</v>
      </c>
      <c r="G65" s="18">
        <v>0</v>
      </c>
      <c r="H65" s="18">
        <v>0</v>
      </c>
      <c r="I65" s="18">
        <f t="shared" si="4"/>
        <v>0</v>
      </c>
      <c r="K65" s="19"/>
    </row>
    <row r="66" spans="1:13" s="16" customFormat="1" ht="12.95" customHeight="1" x14ac:dyDescent="0.25">
      <c r="D66" s="26"/>
      <c r="E66" s="26"/>
      <c r="F66" s="26"/>
      <c r="G66" s="26"/>
      <c r="H66" s="26"/>
      <c r="I66" s="26"/>
      <c r="K66" s="19"/>
    </row>
    <row r="67" spans="1:13" s="31" customFormat="1" ht="15" customHeight="1" x14ac:dyDescent="0.25">
      <c r="A67" s="27" t="s">
        <v>66</v>
      </c>
      <c r="B67" s="27"/>
      <c r="C67" s="27"/>
      <c r="D67" s="28">
        <f>SUM(D47+D56+D61+D64+D65)</f>
        <v>62407931842</v>
      </c>
      <c r="E67" s="29">
        <f>SUM(E47+E56+E61+E64+E65)</f>
        <v>3693867092</v>
      </c>
      <c r="F67" s="28">
        <f>SUM(F47+F56+F61+F64+F65)</f>
        <v>66101798934</v>
      </c>
      <c r="G67" s="28">
        <f>SUM(G47+G56+G61+G64+G65)</f>
        <v>66101798934</v>
      </c>
      <c r="H67" s="28">
        <f>SUM(H47+H56+H61+H64+H65)</f>
        <v>66101798934</v>
      </c>
      <c r="I67" s="30">
        <f>SUM(H67-D67)</f>
        <v>3693867092</v>
      </c>
      <c r="K67" s="32"/>
      <c r="M67" s="33"/>
    </row>
    <row r="68" spans="1:13" s="16" customFormat="1" ht="12.95" customHeight="1" x14ac:dyDescent="0.25">
      <c r="D68" s="22"/>
      <c r="E68" s="22"/>
      <c r="F68" s="22"/>
      <c r="G68" s="22"/>
      <c r="H68" s="22"/>
      <c r="I68" s="22"/>
      <c r="K68" s="19"/>
    </row>
    <row r="69" spans="1:13" s="16" customFormat="1" ht="12.95" customHeight="1" x14ac:dyDescent="0.25">
      <c r="A69" s="13" t="s">
        <v>67</v>
      </c>
      <c r="B69" s="13"/>
      <c r="C69" s="13"/>
      <c r="D69" s="18">
        <f>SUM(D70)</f>
        <v>0</v>
      </c>
      <c r="E69" s="18">
        <f>SUM(E70)</f>
        <v>0</v>
      </c>
      <c r="F69" s="18">
        <f>D69+E69</f>
        <v>0</v>
      </c>
      <c r="G69" s="18">
        <f>SUM(G70)</f>
        <v>0</v>
      </c>
      <c r="H69" s="18">
        <f>SUM(H70)</f>
        <v>0</v>
      </c>
      <c r="I69" s="18">
        <f>SUM(H69-D69)</f>
        <v>0</v>
      </c>
      <c r="K69" s="19"/>
    </row>
    <row r="70" spans="1:13" s="16" customFormat="1" ht="12.95" customHeight="1" x14ac:dyDescent="0.25">
      <c r="B70" s="47" t="s">
        <v>68</v>
      </c>
      <c r="C70" s="47"/>
      <c r="D70" s="22">
        <v>0</v>
      </c>
      <c r="E70" s="22">
        <v>0</v>
      </c>
      <c r="F70" s="22">
        <f>D70+E70</f>
        <v>0</v>
      </c>
      <c r="G70" s="22">
        <v>0</v>
      </c>
      <c r="H70" s="22">
        <v>0</v>
      </c>
      <c r="I70" s="22">
        <f>SUM(H70-D70)</f>
        <v>0</v>
      </c>
      <c r="K70" s="19"/>
    </row>
    <row r="71" spans="1:13" s="16" customFormat="1" ht="12.95" customHeight="1" x14ac:dyDescent="0.25">
      <c r="D71" s="22"/>
      <c r="E71" s="22"/>
      <c r="F71" s="22"/>
      <c r="G71" s="22"/>
      <c r="H71" s="22"/>
      <c r="I71" s="22"/>
      <c r="K71" s="19"/>
    </row>
    <row r="72" spans="1:13" s="31" customFormat="1" ht="15" customHeight="1" x14ac:dyDescent="0.25">
      <c r="A72" s="48" t="s">
        <v>69</v>
      </c>
      <c r="B72" s="48"/>
      <c r="C72" s="48"/>
      <c r="D72" s="49">
        <f>SUM(D42+D67+D69)</f>
        <v>104692723364</v>
      </c>
      <c r="E72" s="50">
        <f>SUM(E42+E67+E69)</f>
        <v>12693741057</v>
      </c>
      <c r="F72" s="49">
        <f>SUM(F42+F67+F69)</f>
        <v>117386464421</v>
      </c>
      <c r="G72" s="49">
        <f>SUM(G42+G67+G69)</f>
        <v>117386464421</v>
      </c>
      <c r="H72" s="49">
        <f>SUM(H42+H67+H69)</f>
        <v>117386464421</v>
      </c>
      <c r="I72" s="51">
        <f>SUM(H72-D72)</f>
        <v>12693741057</v>
      </c>
      <c r="K72" s="32"/>
      <c r="M72" s="33"/>
    </row>
    <row r="73" spans="1:13" s="16" customFormat="1" ht="12.95" customHeight="1" x14ac:dyDescent="0.25">
      <c r="D73" s="22"/>
      <c r="E73" s="22"/>
      <c r="F73" s="22"/>
      <c r="G73" s="22"/>
      <c r="H73" s="22"/>
      <c r="I73" s="22"/>
      <c r="K73" s="19"/>
    </row>
    <row r="74" spans="1:13" s="16" customFormat="1" ht="12.95" customHeight="1" x14ac:dyDescent="0.25">
      <c r="B74" s="13" t="s">
        <v>70</v>
      </c>
      <c r="C74" s="13"/>
      <c r="D74" s="26"/>
      <c r="E74" s="26"/>
      <c r="F74" s="26"/>
      <c r="G74" s="26"/>
      <c r="H74" s="26"/>
      <c r="I74" s="26"/>
      <c r="K74" s="19"/>
    </row>
    <row r="75" spans="1:13" s="16" customFormat="1" ht="12.95" customHeight="1" x14ac:dyDescent="0.25">
      <c r="B75" s="52" t="s">
        <v>71</v>
      </c>
      <c r="C75" s="52"/>
      <c r="D75" s="53">
        <v>0</v>
      </c>
      <c r="E75" s="22">
        <v>0</v>
      </c>
      <c r="F75" s="22">
        <f>D75+E75</f>
        <v>0</v>
      </c>
      <c r="G75" s="22">
        <v>0</v>
      </c>
      <c r="H75" s="22">
        <v>0</v>
      </c>
      <c r="I75" s="22">
        <f>SUM(H75-D75)</f>
        <v>0</v>
      </c>
      <c r="K75" s="19"/>
    </row>
    <row r="76" spans="1:13" s="16" customFormat="1" ht="12.95" customHeight="1" x14ac:dyDescent="0.25">
      <c r="B76" s="52"/>
      <c r="C76" s="52"/>
      <c r="D76" s="53"/>
      <c r="E76" s="22"/>
      <c r="F76" s="22"/>
      <c r="G76" s="22"/>
      <c r="H76" s="22"/>
      <c r="I76" s="22"/>
      <c r="K76" s="19"/>
    </row>
    <row r="77" spans="1:13" s="16" customFormat="1" ht="12.95" customHeight="1" x14ac:dyDescent="0.25">
      <c r="B77" s="52" t="s">
        <v>72</v>
      </c>
      <c r="C77" s="52"/>
      <c r="D77" s="53">
        <v>0</v>
      </c>
      <c r="E77" s="22">
        <v>0</v>
      </c>
      <c r="F77" s="22">
        <f>D77+E77</f>
        <v>0</v>
      </c>
      <c r="G77" s="22">
        <v>0</v>
      </c>
      <c r="H77" s="22">
        <v>0</v>
      </c>
      <c r="I77" s="22">
        <f>SUM(H77-D77)</f>
        <v>0</v>
      </c>
      <c r="K77" s="19"/>
    </row>
    <row r="78" spans="1:13" s="16" customFormat="1" ht="12.95" customHeight="1" x14ac:dyDescent="0.25">
      <c r="B78" s="52"/>
      <c r="C78" s="52"/>
      <c r="D78" s="53"/>
      <c r="E78" s="22"/>
      <c r="F78" s="22"/>
      <c r="G78" s="22"/>
      <c r="H78" s="22"/>
      <c r="I78" s="22"/>
      <c r="K78" s="19"/>
    </row>
    <row r="79" spans="1:13" s="16" customFormat="1" ht="12.95" customHeight="1" x14ac:dyDescent="0.25">
      <c r="B79" s="23"/>
      <c r="C79" s="23"/>
      <c r="D79" s="26"/>
      <c r="E79" s="22"/>
      <c r="F79" s="22"/>
      <c r="G79" s="22"/>
      <c r="H79" s="22"/>
      <c r="I79" s="22"/>
      <c r="K79" s="19"/>
    </row>
    <row r="80" spans="1:13" s="16" customFormat="1" ht="12.95" customHeight="1" x14ac:dyDescent="0.25">
      <c r="B80" s="13" t="s">
        <v>67</v>
      </c>
      <c r="C80" s="13"/>
      <c r="D80" s="54">
        <f>SUM(D75+D77)</f>
        <v>0</v>
      </c>
      <c r="E80" s="18">
        <f>SUM(E75+E77)</f>
        <v>0</v>
      </c>
      <c r="F80" s="18">
        <f>SUM(F75+F77)</f>
        <v>0</v>
      </c>
      <c r="G80" s="18">
        <f>SUM(G75+G77)</f>
        <v>0</v>
      </c>
      <c r="H80" s="18">
        <f>SUM(H75+H77)</f>
        <v>0</v>
      </c>
      <c r="I80" s="18">
        <f>SUM(H80-D80)</f>
        <v>0</v>
      </c>
      <c r="K80" s="19"/>
    </row>
    <row r="81" spans="1:11" s="59" customFormat="1" ht="5.0999999999999996" customHeight="1" x14ac:dyDescent="0.2">
      <c r="A81" s="55"/>
      <c r="B81" s="55"/>
      <c r="C81" s="55"/>
      <c r="D81" s="55"/>
      <c r="E81" s="56"/>
      <c r="F81" s="57"/>
      <c r="G81" s="58"/>
      <c r="H81" s="58"/>
      <c r="I81" s="58"/>
      <c r="K81" s="19"/>
    </row>
    <row r="82" spans="1:11" s="59" customFormat="1" ht="15" customHeight="1" x14ac:dyDescent="0.2">
      <c r="A82" s="60" t="s">
        <v>73</v>
      </c>
      <c r="B82" s="60"/>
      <c r="C82" s="60"/>
      <c r="D82" s="31"/>
      <c r="E82" s="61"/>
      <c r="F82" s="62"/>
      <c r="G82" s="63"/>
      <c r="H82" s="63"/>
      <c r="I82" s="63"/>
      <c r="K82" s="19"/>
    </row>
    <row r="83" spans="1:11" s="2" customFormat="1" ht="12.75" x14ac:dyDescent="0.2">
      <c r="H83" s="64"/>
      <c r="I83" s="64"/>
      <c r="K83" s="19"/>
    </row>
    <row r="84" spans="1:11" x14ac:dyDescent="0.25">
      <c r="D84" s="18"/>
      <c r="E84" s="18"/>
      <c r="F84" s="18"/>
      <c r="G84" s="18"/>
      <c r="H84" s="18"/>
      <c r="I84" s="64"/>
    </row>
    <row r="85" spans="1:11" x14ac:dyDescent="0.25">
      <c r="A85" s="65"/>
      <c r="B85" s="65"/>
      <c r="C85" s="65"/>
      <c r="D85" s="65"/>
      <c r="E85" s="65"/>
      <c r="F85" s="65"/>
      <c r="G85" s="65"/>
      <c r="H85" s="65"/>
      <c r="I85" s="65"/>
    </row>
    <row r="86" spans="1:11" x14ac:dyDescent="0.25">
      <c r="A86" s="65"/>
      <c r="B86" s="65"/>
      <c r="C86" s="65"/>
      <c r="D86" s="65"/>
      <c r="E86" s="65"/>
      <c r="F86" s="65"/>
      <c r="G86" s="65"/>
      <c r="H86" s="65"/>
      <c r="I86" s="65"/>
    </row>
    <row r="87" spans="1:11" x14ac:dyDescent="0.25">
      <c r="A87" s="65"/>
      <c r="B87" s="65"/>
      <c r="C87" s="66"/>
      <c r="D87" s="18"/>
      <c r="E87" s="18"/>
      <c r="F87" s="18"/>
      <c r="G87" s="18"/>
      <c r="H87" s="18"/>
      <c r="I87" s="65"/>
    </row>
    <row r="88" spans="1:11" x14ac:dyDescent="0.25">
      <c r="A88" s="65"/>
      <c r="B88" s="65"/>
      <c r="D88" s="22"/>
      <c r="E88" s="22"/>
      <c r="F88" s="22"/>
      <c r="G88" s="22"/>
      <c r="H88" s="22"/>
      <c r="I88" s="65"/>
    </row>
    <row r="89" spans="1:11" x14ac:dyDescent="0.25">
      <c r="D89" s="22"/>
      <c r="E89" s="22"/>
      <c r="F89" s="22"/>
      <c r="G89" s="22"/>
      <c r="H89" s="22"/>
      <c r="I89" s="22"/>
    </row>
    <row r="90" spans="1:11" x14ac:dyDescent="0.25">
      <c r="A90" s="67"/>
      <c r="B90" s="67"/>
      <c r="C90" s="67"/>
      <c r="D90" s="67"/>
      <c r="E90" s="67"/>
      <c r="F90" s="67"/>
      <c r="G90" s="67"/>
      <c r="H90" s="67"/>
      <c r="I90" s="67"/>
    </row>
    <row r="91" spans="1:11" s="69" customFormat="1" x14ac:dyDescent="0.25">
      <c r="A91" s="12"/>
      <c r="B91" s="12"/>
      <c r="C91" s="66"/>
      <c r="D91" s="18"/>
      <c r="E91" s="18"/>
      <c r="F91" s="18"/>
      <c r="G91" s="18"/>
      <c r="H91" s="18"/>
      <c r="I91" s="68"/>
      <c r="J91" s="12"/>
    </row>
    <row r="92" spans="1:11" x14ac:dyDescent="0.25">
      <c r="C92" s="12"/>
      <c r="D92" s="70"/>
      <c r="E92" s="70"/>
      <c r="F92" s="70"/>
      <c r="G92" s="70"/>
      <c r="H92" s="70"/>
    </row>
  </sheetData>
  <mergeCells count="38">
    <mergeCell ref="A90:I90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2023-03-15T21:07:46Z</dcterms:created>
  <dcterms:modified xsi:type="dcterms:W3CDTF">2023-03-15T21:07:46Z</dcterms:modified>
</cp:coreProperties>
</file>