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0C6998D5-A468-49B5-AA4B-7971BF68A7DE}" xr6:coauthVersionLast="40" xr6:coauthVersionMax="40" xr10:uidLastSave="{00000000-0000-0000-0000-000000000000}"/>
  <bookViews>
    <workbookView xWindow="0" yWindow="0" windowWidth="25200" windowHeight="11775" xr2:uid="{424DC4A2-E6E7-4ADA-8E85-5A54A8FE4B5A}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B43" i="1"/>
  <c r="E43" i="1" s="1"/>
  <c r="F43" i="1" s="1"/>
  <c r="D41" i="1"/>
  <c r="C41" i="1"/>
  <c r="B41" i="1"/>
  <c r="E41" i="1" s="1"/>
  <c r="F41" i="1" s="1"/>
  <c r="D39" i="1"/>
  <c r="C39" i="1"/>
  <c r="E39" i="1" s="1"/>
  <c r="F39" i="1" s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2" i="1"/>
  <c r="D12" i="1"/>
  <c r="C12" i="1"/>
  <c r="C10" i="1" s="1"/>
  <c r="B12" i="1"/>
  <c r="B10" i="1"/>
  <c r="B8" i="1" s="1"/>
  <c r="A4" i="1"/>
  <c r="F12" i="1" l="1"/>
  <c r="F10" i="1" s="1"/>
  <c r="E14" i="1"/>
  <c r="F14" i="1" s="1"/>
  <c r="C27" i="1"/>
  <c r="C8" i="1" s="1"/>
  <c r="F29" i="1"/>
  <c r="E31" i="1"/>
  <c r="F31" i="1" s="1"/>
  <c r="F27" i="1" l="1"/>
  <c r="E10" i="1"/>
  <c r="E27" i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<sst xmlns="http://schemas.openxmlformats.org/spreadsheetml/2006/main" count="30" uniqueCount="30">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</sst>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</cellXfs>
  <cellStyles count="3">
    <cellStyle name="Normal" xfId="0" builtinId="0"/>
    <cellStyle name="Normal 2 2" xfId="1" xr:uid="{F31174FE-6FBD-4F71-97CA-DA152BD7DE3E}"/>
    <cellStyle name="Normal 3 2 2 2 3" xfId="2" xr:uid="{4C46CC57-4244-4B7E-AF8A-73ED4A6945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3934974</v>
          </cell>
          <cell r="I15">
            <v>86485640</v>
          </cell>
          <cell r="J15">
            <v>64930273</v>
          </cell>
        </row>
        <row r="16">
          <cell r="G16">
            <v>1605929951</v>
          </cell>
          <cell r="I16">
            <v>1538891480692</v>
          </cell>
          <cell r="J16">
            <v>1538350113285</v>
          </cell>
        </row>
        <row r="17">
          <cell r="G17">
            <v>1305353486</v>
          </cell>
          <cell r="I17">
            <v>66807376791</v>
          </cell>
          <cell r="J17">
            <v>65839033485</v>
          </cell>
        </row>
        <row r="18">
          <cell r="G18">
            <v>5129948914</v>
          </cell>
          <cell r="I18">
            <v>1447427233145</v>
          </cell>
          <cell r="J18">
            <v>1442673779989</v>
          </cell>
        </row>
        <row r="19">
          <cell r="G19">
            <v>2745495139</v>
          </cell>
          <cell r="I19">
            <v>65482029791</v>
          </cell>
          <cell r="J19">
            <v>64226617135</v>
          </cell>
        </row>
        <row r="20">
          <cell r="G20">
            <v>5717398</v>
          </cell>
          <cell r="I20">
            <v>686685</v>
          </cell>
          <cell r="J20">
            <v>813990</v>
          </cell>
        </row>
        <row r="21">
          <cell r="G21">
            <v>26139881</v>
          </cell>
          <cell r="I21">
            <v>16031131050</v>
          </cell>
          <cell r="J21">
            <v>14834294261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41902990</v>
          </cell>
          <cell r="I23">
            <v>26894722053</v>
          </cell>
          <cell r="J23">
            <v>26623287695</v>
          </cell>
        </row>
        <row r="24">
          <cell r="G24">
            <v>31194309</v>
          </cell>
          <cell r="I24">
            <v>1362192190</v>
          </cell>
          <cell r="J24">
            <v>637798333</v>
          </cell>
        </row>
        <row r="25">
          <cell r="G25">
            <v>102198889</v>
          </cell>
          <cell r="I25">
            <v>21279484455</v>
          </cell>
          <cell r="J25">
            <v>19691365597</v>
          </cell>
        </row>
        <row r="26">
          <cell r="G26">
            <v>33413</v>
          </cell>
          <cell r="I26">
            <v>7785952</v>
          </cell>
          <cell r="J26">
            <v>7642584</v>
          </cell>
        </row>
        <row r="27">
          <cell r="G27">
            <v>2048054</v>
          </cell>
          <cell r="I27">
            <v>416200</v>
          </cell>
          <cell r="J27">
            <v>988331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8048521</v>
          </cell>
          <cell r="J29">
            <v>4196821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14243450</v>
          </cell>
          <cell r="J31">
            <v>3726832</v>
          </cell>
        </row>
        <row r="32">
          <cell r="G32">
            <v>0</v>
          </cell>
          <cell r="I32">
            <v>431767383</v>
          </cell>
          <cell r="J32">
            <v>203901533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69460015</v>
          </cell>
          <cell r="I35">
            <v>43605367</v>
          </cell>
          <cell r="J35">
            <v>32845731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97196623</v>
          </cell>
          <cell r="I37">
            <v>0</v>
          </cell>
          <cell r="J37">
            <v>0</v>
          </cell>
        </row>
        <row r="38">
          <cell r="G38">
            <v>458714251</v>
          </cell>
          <cell r="I38">
            <v>1476813531</v>
          </cell>
          <cell r="J38">
            <v>1251511950</v>
          </cell>
        </row>
        <row r="39">
          <cell r="G39">
            <v>241983688</v>
          </cell>
          <cell r="I39">
            <v>0</v>
          </cell>
          <cell r="J39">
            <v>0</v>
          </cell>
        </row>
        <row r="40">
          <cell r="G40">
            <v>435952538</v>
          </cell>
          <cell r="I40">
            <v>4560814</v>
          </cell>
          <cell r="J40">
            <v>4889661</v>
          </cell>
        </row>
        <row r="41">
          <cell r="G41">
            <v>2346480097</v>
          </cell>
          <cell r="I41">
            <v>7796703</v>
          </cell>
          <cell r="J41">
            <v>3513806</v>
          </cell>
        </row>
        <row r="42">
          <cell r="G42">
            <v>808505351</v>
          </cell>
          <cell r="I42">
            <v>455615</v>
          </cell>
          <cell r="J42">
            <v>455615</v>
          </cell>
        </row>
        <row r="43">
          <cell r="G43">
            <v>5220298252</v>
          </cell>
          <cell r="I43">
            <v>0</v>
          </cell>
          <cell r="J43">
            <v>6250</v>
          </cell>
        </row>
        <row r="44">
          <cell r="G44">
            <v>391834158</v>
          </cell>
          <cell r="I44">
            <v>0</v>
          </cell>
          <cell r="J44">
            <v>30238688</v>
          </cell>
        </row>
        <row r="45">
          <cell r="G45">
            <v>341307229</v>
          </cell>
          <cell r="I45">
            <v>3711082</v>
          </cell>
          <cell r="J45">
            <v>1973819</v>
          </cell>
        </row>
        <row r="46">
          <cell r="G46">
            <v>4982926507</v>
          </cell>
          <cell r="I46">
            <v>628799487</v>
          </cell>
          <cell r="J46">
            <v>154954434</v>
          </cell>
        </row>
        <row r="47">
          <cell r="G47">
            <v>9386429</v>
          </cell>
          <cell r="I47">
            <v>0</v>
          </cell>
          <cell r="J47">
            <v>0</v>
          </cell>
        </row>
        <row r="48">
          <cell r="G48">
            <v>31017813051</v>
          </cell>
          <cell r="I48">
            <v>1182157840</v>
          </cell>
          <cell r="J48">
            <v>647018433</v>
          </cell>
        </row>
        <row r="49">
          <cell r="G49">
            <v>5772150778</v>
          </cell>
          <cell r="I49">
            <v>48256889</v>
          </cell>
          <cell r="J49">
            <v>508543969</v>
          </cell>
        </row>
        <row r="50">
          <cell r="G50">
            <v>619875</v>
          </cell>
          <cell r="I50">
            <v>0</v>
          </cell>
          <cell r="J50">
            <v>0</v>
          </cell>
        </row>
        <row r="51">
          <cell r="G51">
            <v>1109261028</v>
          </cell>
          <cell r="I51">
            <v>381218684</v>
          </cell>
          <cell r="J51">
            <v>160858230</v>
          </cell>
        </row>
        <row r="52">
          <cell r="G52">
            <v>155117168</v>
          </cell>
          <cell r="I52">
            <v>44618510</v>
          </cell>
          <cell r="J52">
            <v>17111883</v>
          </cell>
        </row>
        <row r="53">
          <cell r="G53">
            <v>216818495</v>
          </cell>
          <cell r="I53">
            <v>50917264</v>
          </cell>
          <cell r="J53">
            <v>10604832</v>
          </cell>
        </row>
        <row r="54">
          <cell r="G54">
            <v>1222295711</v>
          </cell>
          <cell r="I54">
            <v>99418155</v>
          </cell>
          <cell r="J54">
            <v>150008355</v>
          </cell>
        </row>
        <row r="55">
          <cell r="G55">
            <v>238282599</v>
          </cell>
          <cell r="I55">
            <v>105280</v>
          </cell>
          <cell r="J55">
            <v>105280</v>
          </cell>
        </row>
        <row r="56">
          <cell r="G56">
            <v>1298867676</v>
          </cell>
          <cell r="I56">
            <v>208309964</v>
          </cell>
          <cell r="J56">
            <v>419436198</v>
          </cell>
        </row>
        <row r="57">
          <cell r="G57">
            <v>4007746</v>
          </cell>
          <cell r="I57">
            <v>250793</v>
          </cell>
          <cell r="J57">
            <v>204578</v>
          </cell>
        </row>
        <row r="58">
          <cell r="G58">
            <v>4828270</v>
          </cell>
          <cell r="I58">
            <v>1163064</v>
          </cell>
          <cell r="J58">
            <v>501792</v>
          </cell>
        </row>
        <row r="59">
          <cell r="G59">
            <v>123164598</v>
          </cell>
          <cell r="I59">
            <v>15503941</v>
          </cell>
          <cell r="J59">
            <v>14962034</v>
          </cell>
        </row>
        <row r="60">
          <cell r="G60">
            <v>175187</v>
          </cell>
          <cell r="I60">
            <v>0</v>
          </cell>
          <cell r="J60">
            <v>0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83799895</v>
          </cell>
          <cell r="I62">
            <v>3830273</v>
          </cell>
          <cell r="J62">
            <v>2819159</v>
          </cell>
        </row>
        <row r="63">
          <cell r="G63">
            <v>50000</v>
          </cell>
          <cell r="I63">
            <v>0</v>
          </cell>
          <cell r="J63">
            <v>0</v>
          </cell>
        </row>
        <row r="64">
          <cell r="H64">
            <v>108661885</v>
          </cell>
          <cell r="I64">
            <v>61869892</v>
          </cell>
          <cell r="J64">
            <v>112827000</v>
          </cell>
        </row>
        <row r="65">
          <cell r="I65">
            <v>75100</v>
          </cell>
          <cell r="J65">
            <v>473699</v>
          </cell>
        </row>
        <row r="66">
          <cell r="H66">
            <v>1877125</v>
          </cell>
          <cell r="I66">
            <v>848</v>
          </cell>
          <cell r="J66">
            <v>0</v>
          </cell>
        </row>
        <row r="67">
          <cell r="G67">
            <v>171210165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1363099556</v>
          </cell>
          <cell r="I70">
            <v>0</v>
          </cell>
          <cell r="J70">
            <v>0</v>
          </cell>
        </row>
        <row r="71">
          <cell r="G71">
            <v>3465037923</v>
          </cell>
          <cell r="I71">
            <v>3376976452</v>
          </cell>
          <cell r="J71">
            <v>2683200516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76882825</v>
          </cell>
          <cell r="I73">
            <v>24686411</v>
          </cell>
          <cell r="J73">
            <v>8202547</v>
          </cell>
        </row>
      </sheetData>
      <sheetData sheetId="1"/>
      <sheetData sheetId="2"/>
      <sheetData sheetId="3">
        <row r="69">
          <cell r="F69">
            <v>4777932124</v>
          </cell>
        </row>
        <row r="70">
          <cell r="F70">
            <v>117181813</v>
          </cell>
        </row>
        <row r="71">
          <cell r="F71">
            <v>3840441641</v>
          </cell>
        </row>
      </sheetData>
      <sheetData sheetId="4"/>
      <sheetData sheetId="5"/>
      <sheetData sheetId="6">
        <row r="14">
          <cell r="C14">
            <v>8071189992</v>
          </cell>
        </row>
        <row r="17">
          <cell r="C17">
            <v>150854964</v>
          </cell>
        </row>
        <row r="20">
          <cell r="C20">
            <v>0</v>
          </cell>
        </row>
        <row r="23">
          <cell r="C23">
            <v>679510</v>
          </cell>
        </row>
        <row r="26">
          <cell r="C26">
            <v>69460015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797894562</v>
          </cell>
        </row>
        <row r="44">
          <cell r="C44">
            <v>5361537396</v>
          </cell>
        </row>
        <row r="47">
          <cell r="C47">
            <v>42124203869</v>
          </cell>
        </row>
        <row r="50">
          <cell r="C50">
            <v>4249478693</v>
          </cell>
        </row>
        <row r="53">
          <cell r="C53">
            <v>208389680</v>
          </cell>
        </row>
        <row r="56">
          <cell r="C56">
            <v>-110539010</v>
          </cell>
        </row>
        <row r="59">
          <cell r="C59">
            <v>4999347644</v>
          </cell>
        </row>
        <row r="62">
          <cell r="C62">
            <v>0</v>
          </cell>
        </row>
        <row r="65">
          <cell r="C65">
            <v>76882825</v>
          </cell>
        </row>
      </sheetData>
      <sheetData sheetId="7"/>
      <sheetData sheetId="8"/>
      <sheetData sheetId="9"/>
      <sheetData sheetId="10">
        <row r="4">
          <cell r="A4" t="str">
            <v>DEL 1 DE ENERO AL 30 DE SEPTIEMBRE DE 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8C7E-FF52-4E44-B30E-7F1C8E8BCDF0}">
  <sheetPr>
    <tabColor theme="0" tint="-0.14999847407452621"/>
    <pageSetUpPr fitToPage="1"/>
  </sheetPr>
  <dimension ref="A1:H101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10</v>
      </c>
      <c r="B8" s="14">
        <f>SUM(B10+B27)</f>
        <v>65999380140</v>
      </c>
      <c r="C8" s="15">
        <f t="shared" ref="C8:E8" si="0">SUM(C10+C27)</f>
        <v>3199009571399</v>
      </c>
      <c r="D8" s="15">
        <f t="shared" si="0"/>
        <v>3188115314181</v>
      </c>
      <c r="E8" s="14">
        <f t="shared" si="0"/>
        <v>76893637358</v>
      </c>
      <c r="F8" s="14">
        <f>SUM(E8-B8)</f>
        <v>10894257218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11</v>
      </c>
      <c r="B10" s="19">
        <f>SUM(B12:B24)</f>
        <v>8292184481</v>
      </c>
      <c r="C10" s="20">
        <f t="shared" ref="C10:F10" si="1">SUM(C12:C24)</f>
        <v>3187546541807</v>
      </c>
      <c r="D10" s="20">
        <f t="shared" si="1"/>
        <v>3178090449812</v>
      </c>
      <c r="E10" s="19">
        <f t="shared" si="1"/>
        <v>17748276476</v>
      </c>
      <c r="F10" s="19">
        <f t="shared" si="1"/>
        <v>9456091995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12</v>
      </c>
      <c r="B12" s="23">
        <f>SUM('[1]1ESF'!C14)</f>
        <v>8071189992</v>
      </c>
      <c r="C12" s="24">
        <f>SUM('[1]BALANZA AC.'!I15:I21)+'[1]BALANZA AC.'!G15+'[1]BALANZA AC.'!G16+'[1]BALANZA AC.'!G17+'[1]BALANZA AC.'!G18+'[1]BALANZA AC.'!G19+'[1]BALANZA AC.'!G20+'[1]BALANZA AC.'!G21-'[1]1ESF'!C14</f>
        <v>3137477753545</v>
      </c>
      <c r="D12" s="24">
        <f>SUM('[1]BALANZA AC.'!J15:J21)+'[1]AJUSTES DE CONSOLIDACIÓN'!F69</f>
        <v>3130767514542</v>
      </c>
      <c r="E12" s="23">
        <f>SUM(B12+C12-D12)</f>
        <v>14781428995</v>
      </c>
      <c r="F12" s="23">
        <f>SUM(E12-B12)</f>
        <v>6710239003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150854964</v>
      </c>
      <c r="C14" s="23">
        <f>SUM('[1]BALANZA AC.'!I22:I28)+'[1]BALANZA AC.'!G22+'[1]BALANZA AC.'!G23+'[1]BALANZA AC.'!G24+'[1]BALANZA AC.'!G25+'[1]BALANZA AC.'!G26+'[1]BALANZA AC.'!G27+'[1]BALANZA AC.'!G28-'[1]1ESF'!C17</f>
        <v>49571123541</v>
      </c>
      <c r="D14" s="23">
        <f>SUM('[1]BALANZA AC.'!J22:J28)+'[1]AJUSTES DE CONSOLIDACIÓN'!F70</f>
        <v>47078264353</v>
      </c>
      <c r="E14" s="23">
        <f>SUM(B14+C14-D14)</f>
        <v>2643714152</v>
      </c>
      <c r="F14" s="23">
        <f>SUM(E14-B14)</f>
        <v>2492859188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0</v>
      </c>
      <c r="C16" s="23">
        <f>SUM('[1]BALANZA AC.'!I29:I33)+'[1]BALANZA AC.'!G29+'[1]BALANZA AC.'!G30+'[1]BALANZA AC.'!G31+'[1]BALANZA AC.'!G32+'[1]BALANZA AC.'!G33-'[1]1ESF'!C20</f>
        <v>454059354</v>
      </c>
      <c r="D16" s="23">
        <f>SUM('[1]BALANZA AC.'!J29:J33)</f>
        <v>211825186</v>
      </c>
      <c r="E16" s="23">
        <f>SUM(B16+C16-D16)</f>
        <v>242234168</v>
      </c>
      <c r="F16" s="23">
        <f>SUM(E16-B16)</f>
        <v>242234168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679510</v>
      </c>
      <c r="C18" s="23">
        <f>SUM('[1]BALANZA AC.'!I34)+'[1]BALANZA AC.'!G34-'[1]1ESF'!C23</f>
        <v>0</v>
      </c>
      <c r="D18" s="23">
        <f>SUM('[1]BALANZA AC.'!J34)</f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69460015</v>
      </c>
      <c r="C20" s="23">
        <f>SUM('[1]BALANZA AC.'!I35)+'[1]BALANZA AC.'!G35-'[1]1ESF'!C26</f>
        <v>43605367</v>
      </c>
      <c r="D20" s="23">
        <f>SUM('[1]BALANZA AC.'!J35)</f>
        <v>32845731</v>
      </c>
      <c r="E20" s="23">
        <f>SUM(B20+C20-D20)</f>
        <v>80219651</v>
      </c>
      <c r="F20" s="23">
        <f>SUM(E20-B20)</f>
        <v>10759636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19</v>
      </c>
      <c r="B27" s="19">
        <f>SUM(B29:B45)</f>
        <v>57707195659</v>
      </c>
      <c r="C27" s="20">
        <f>SUM(C29:C45)</f>
        <v>11463029592</v>
      </c>
      <c r="D27" s="20">
        <f>SUM(D29:D45)</f>
        <v>10024864369</v>
      </c>
      <c r="E27" s="19">
        <f>SUM(E29:E45)</f>
        <v>59145360882</v>
      </c>
      <c r="F27" s="19">
        <f>SUM(F29:F45)</f>
        <v>1438165223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20</v>
      </c>
      <c r="B29" s="23">
        <f>SUM('[1]1ESF'!C41)</f>
        <v>797894562</v>
      </c>
      <c r="C29" s="23">
        <f>SUM('[1]BALANZA AC.'!I36:I39)+'[1]BALANZA AC.'!G36+'[1]BALANZA AC.'!G37+'[1]BALANZA AC.'!G38+'[1]BALANZA AC.'!G39-'[1]1ESF'!C41</f>
        <v>1476813531</v>
      </c>
      <c r="D29" s="23">
        <f>SUM('[1]BALANZA AC.'!J36:J39)</f>
        <v>1251511950</v>
      </c>
      <c r="E29" s="23">
        <f>SUM(B29+C29-D29)</f>
        <v>1023196143</v>
      </c>
      <c r="F29" s="23">
        <f>SUM(E29-B29)</f>
        <v>225301581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5361537396</v>
      </c>
      <c r="C31" s="23">
        <f>SUM('[1]BALANZA AC.'!I40:I44)+'[1]BALANZA AC.'!G40+'[1]BALANZA AC.'!G41+'[1]BALANZA AC.'!G42+'[1]BALANZA AC.'!G43+'[1]BALANZA AC.'!G44-'[1]1ESF'!C44</f>
        <v>3854346132</v>
      </c>
      <c r="D31" s="23">
        <f>SUM('[1]BALANZA AC.'!J40:J44)+'[1]AJUSTES DE CONSOLIDACIÓN'!F71</f>
        <v>3879545661</v>
      </c>
      <c r="E31" s="23">
        <f>SUM(B31+C31-D31)</f>
        <v>5336337867</v>
      </c>
      <c r="F31" s="23">
        <f>SUM(E31-B31)</f>
        <v>-25199529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42124203869</v>
      </c>
      <c r="C33" s="23">
        <f>SUM('[1]BALANZA AC.'!I45:I50)+'[1]BALANZA AC.'!G45+'[1]BALANZA AC.'!G46+'[1]BALANZA AC.'!G47+'[1]BALANZA AC.'!G48+'[1]BALANZA AC.'!G49+'[1]BALANZA AC.'!G50-'[1]1ESF'!C47</f>
        <v>1862925298</v>
      </c>
      <c r="D33" s="23">
        <f>SUM('[1]BALANZA AC.'!J45:J50)</f>
        <v>1312490655</v>
      </c>
      <c r="E33" s="23">
        <f>SUM(B33+C33-D33)</f>
        <v>42674638512</v>
      </c>
      <c r="F33" s="23">
        <f>SUM(E33-B33)</f>
        <v>550434643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4249478693</v>
      </c>
      <c r="C35" s="23">
        <f>SUM('[1]BALANZA AC.'!I51:I58)+'[1]BALANZA AC.'!G51+'[1]BALANZA AC.'!G52+'[1]BALANZA AC.'!G53+'[1]BALANZA AC.'!G54+'[1]BALANZA AC.'!G55+'[1]BALANZA AC.'!G56+'[1]BALANZA AC.'!G57+'[1]BALANZA AC.'!G58-'[1]1ESF'!C50</f>
        <v>786001714</v>
      </c>
      <c r="D35" s="23">
        <f>SUM('[1]BALANZA AC.'!J51:J58)</f>
        <v>758831148</v>
      </c>
      <c r="E35" s="23">
        <f>SUM(B35+C35-D35)</f>
        <v>4276649259</v>
      </c>
      <c r="F35" s="23">
        <f>SUM(E35-B35)</f>
        <v>27170566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208389680</v>
      </c>
      <c r="C37" s="23">
        <f>SUM('[1]BALANZA AC.'!I59:I63)+'[1]BALANZA AC.'!G59+'[1]BALANZA AC.'!G60+'[1]BALANZA AC.'!G61+'[1]BALANZA AC.'!G62+'[1]BALANZA AC.'!G63-'[1]1ESF'!C53</f>
        <v>19334214</v>
      </c>
      <c r="D37" s="23">
        <f>SUM('[1]BALANZA AC.'!J59:J63)</f>
        <v>17781193</v>
      </c>
      <c r="E37" s="23">
        <f>SUM(B37+C37-D37)</f>
        <v>209942701</v>
      </c>
      <c r="F37" s="23">
        <f>SUM(E37-B37)</f>
        <v>1553021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-110539010</v>
      </c>
      <c r="C39" s="23">
        <f>SUM('[1]BALANZA AC.'!I64:I66)</f>
        <v>61945840</v>
      </c>
      <c r="D39" s="23">
        <f>SUM('[1]BALANZA AC.'!J64:J66)+'[1]BALANZA AC.'!H64+'[1]BALANZA AC.'!H66+'[1]1ESF'!C56</f>
        <v>113300699</v>
      </c>
      <c r="E39" s="23">
        <f>SUM(B39+C39-D39)</f>
        <v>-161893869</v>
      </c>
      <c r="F39" s="23">
        <f>SUM(E39-B39)</f>
        <v>-51354859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4999347644</v>
      </c>
      <c r="C41" s="23">
        <f>SUM('[1]BALANZA AC.'!I67:I71)+'[1]BALANZA AC.'!G67+'[1]BALANZA AC.'!G68+'[1]BALANZA AC.'!G69+'[1]BALANZA AC.'!G70+'[1]BALANZA AC.'!G71-'[1]1ESF'!C59</f>
        <v>3376976452</v>
      </c>
      <c r="D41" s="23">
        <f>SUM('[1]BALANZA AC.'!J67:J71)</f>
        <v>2683200516</v>
      </c>
      <c r="E41" s="23">
        <f>SUM(B41+C41-D41)</f>
        <v>5693123580</v>
      </c>
      <c r="F41" s="23">
        <f>SUM(E41-B41)</f>
        <v>693775936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76882825</v>
      </c>
      <c r="C45" s="23">
        <f>SUM('[1]BALANZA AC.'!I72:I73)+'[1]BALANZA AC.'!G72+'[1]BALANZA AC.'!G73-'[1]1ESF'!C65</f>
        <v>24686411</v>
      </c>
      <c r="D45" s="23">
        <f>SUM('[1]BALANZA AC.'!J72:J73)</f>
        <v>8202547</v>
      </c>
      <c r="E45" s="23">
        <f>SUM(B45+C45-D45)</f>
        <v>93366689</v>
      </c>
      <c r="F45" s="23">
        <f>SUM(E45-B45)</f>
        <v>16483864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29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3"/>
      <c r="B50" s="33"/>
      <c r="C50" s="33"/>
      <c r="E50" s="12"/>
      <c r="F50" s="12"/>
    </row>
    <row r="51" spans="1:6" x14ac:dyDescent="0.25">
      <c r="A51" s="33"/>
      <c r="B51" s="33"/>
      <c r="C51" s="33"/>
      <c r="E51" s="12"/>
      <c r="F51" s="12"/>
    </row>
    <row r="52" spans="1:6" x14ac:dyDescent="0.25">
      <c r="A52" s="33"/>
      <c r="B52" s="33"/>
      <c r="C52" s="33"/>
      <c r="E52" s="12"/>
      <c r="F52" s="12"/>
    </row>
    <row r="53" spans="1:6" x14ac:dyDescent="0.25">
      <c r="A53" s="33"/>
      <c r="B53" s="33"/>
      <c r="C53" s="33"/>
      <c r="E53" s="12"/>
      <c r="F53" s="12"/>
    </row>
    <row r="54" spans="1:6" x14ac:dyDescent="0.25">
      <c r="A54" s="33"/>
      <c r="B54" s="33"/>
      <c r="C54" s="33"/>
      <c r="E54" s="12"/>
      <c r="F54" s="12"/>
    </row>
    <row r="55" spans="1:6" x14ac:dyDescent="0.25">
      <c r="A55" s="33"/>
      <c r="B55" s="33"/>
      <c r="C55" s="33"/>
      <c r="E55" s="12"/>
      <c r="F55" s="12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2022-10-28T16:29:11Z</dcterms:created>
  <dcterms:modified xsi:type="dcterms:W3CDTF">2022-10-28T16:29:11Z</dcterms:modified>
</cp:coreProperties>
</file>