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99A5B4A5-3A09-4B49-B3F7-73A5364D3E99}" xr6:coauthVersionLast="40" xr6:coauthVersionMax="40" xr10:uidLastSave="{00000000-0000-0000-0000-000000000000}"/>
  <bookViews>
    <workbookView xWindow="0" yWindow="0" windowWidth="25200" windowHeight="11775" xr2:uid="{3CA32350-4963-4D56-95EF-38091A2F78D7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D74" i="1"/>
  <c r="D69" i="1"/>
  <c r="D65" i="1" s="1"/>
  <c r="D67" i="1"/>
  <c r="E66" i="1"/>
  <c r="D66" i="1"/>
  <c r="E65" i="1"/>
  <c r="D63" i="1"/>
  <c r="D61" i="1"/>
  <c r="D60" i="1" s="1"/>
  <c r="E60" i="1"/>
  <c r="E58" i="1"/>
  <c r="E71" i="1" s="1"/>
  <c r="D58" i="1"/>
  <c r="E54" i="1"/>
  <c r="D52" i="1"/>
  <c r="D51" i="1"/>
  <c r="D50" i="1"/>
  <c r="D49" i="1" s="1"/>
  <c r="E49" i="1"/>
  <c r="D47" i="1"/>
  <c r="D46" i="1"/>
  <c r="D44" i="1" s="1"/>
  <c r="D54" i="1" s="1"/>
  <c r="D45" i="1"/>
  <c r="E44" i="1"/>
  <c r="E4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 s="1"/>
  <c r="D23" i="1"/>
  <c r="E22" i="1"/>
  <c r="D20" i="1"/>
  <c r="D19" i="1"/>
  <c r="D18" i="1"/>
  <c r="D17" i="1"/>
  <c r="D16" i="1"/>
  <c r="D15" i="1"/>
  <c r="D14" i="1"/>
  <c r="D13" i="1"/>
  <c r="D12" i="1"/>
  <c r="D10" i="1" s="1"/>
  <c r="D11" i="1"/>
  <c r="E10" i="1"/>
  <c r="A4" i="1"/>
  <c r="E73" i="1" l="1"/>
  <c r="D40" i="1"/>
  <c r="D73" i="1" s="1"/>
  <c r="D71" i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<sst xmlns="http://schemas.openxmlformats.org/spreadsheetml/2006/main" count="63" uniqueCount="55">
  <si>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</si>
  <si>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EMPRESARIALES NO FINANCIERAS CON PARTICIPACIÓN ESTATAL MAYORITARIA</t>
  </si>
  <si>
    <t>ESTADO DE FLUJOS DE EFECTIVO CONSOLIDADO</t>
  </si>
  <si>
    <t>( Cifras en Pesos )</t>
  </si>
  <si>
    <t>CONCEPTO</t>
  </si>
  <si>
    <t>SEP 2022</t>
  </si>
  <si>
    <t>DIC 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</si>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</sst>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67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2" fillId="2" borderId="0" xfId="1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5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 applyProtection="1">
      <alignment vertical="top"/>
    </xf>
    <xf numFmtId="0" fontId="8" fillId="4" borderId="0" xfId="1" applyNumberFormat="1" applyFont="1" applyFill="1" applyBorder="1" applyAlignment="1" applyProtection="1">
      <alignment vertical="top"/>
    </xf>
    <xf numFmtId="0" fontId="9" fillId="4" borderId="0" xfId="1" applyNumberFormat="1" applyFont="1" applyFill="1" applyBorder="1" applyAlignment="1" applyProtection="1">
      <alignment vertical="top"/>
    </xf>
    <xf numFmtId="164" fontId="10" fillId="4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9" fillId="5" borderId="0" xfId="1" applyFont="1" applyFill="1" applyBorder="1" applyAlignment="1">
      <alignment vertical="top"/>
    </xf>
    <xf numFmtId="164" fontId="9" fillId="5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164" fontId="9" fillId="4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center" wrapText="1"/>
    </xf>
    <xf numFmtId="0" fontId="16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>
      <alignment vertical="top"/>
    </xf>
    <xf numFmtId="0" fontId="3" fillId="0" borderId="0" xfId="1" applyFont="1"/>
    <xf numFmtId="0" fontId="9" fillId="0" borderId="0" xfId="1" applyFont="1" applyAlignment="1">
      <alignment vertical="top"/>
    </xf>
    <xf numFmtId="164" fontId="9" fillId="0" borderId="0" xfId="1" applyNumberFormat="1" applyFont="1" applyAlignment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Alignment="1">
      <alignment vertical="top"/>
    </xf>
    <xf numFmtId="0" fontId="11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3" xfId="1" applyNumberFormat="1" applyFont="1" applyFill="1" applyBorder="1" applyAlignment="1" applyProtection="1">
      <alignment vertical="top"/>
    </xf>
    <xf numFmtId="0" fontId="9" fillId="4" borderId="3" xfId="1" applyNumberFormat="1" applyFont="1" applyFill="1" applyBorder="1" applyAlignment="1" applyProtection="1">
      <alignment vertical="top"/>
    </xf>
    <xf numFmtId="164" fontId="8" fillId="4" borderId="3" xfId="1" applyNumberFormat="1" applyFont="1" applyFill="1" applyBorder="1" applyAlignment="1" applyProtection="1">
      <alignment vertical="top"/>
    </xf>
    <xf numFmtId="0" fontId="8" fillId="4" borderId="4" xfId="1" applyNumberFormat="1" applyFont="1" applyFill="1" applyBorder="1" applyAlignment="1" applyProtection="1">
      <alignment vertical="top"/>
    </xf>
    <xf numFmtId="0" fontId="9" fillId="4" borderId="4" xfId="1" applyNumberFormat="1" applyFont="1" applyFill="1" applyBorder="1" applyAlignment="1" applyProtection="1">
      <alignment vertical="top"/>
    </xf>
    <xf numFmtId="164" fontId="9" fillId="4" borderId="4" xfId="1" applyNumberFormat="1" applyFont="1" applyFill="1" applyBorder="1" applyAlignment="1" applyProtection="1">
      <alignment vertical="top"/>
    </xf>
    <xf numFmtId="0" fontId="8" fillId="4" borderId="5" xfId="1" applyNumberFormat="1" applyFont="1" applyFill="1" applyBorder="1" applyAlignment="1" applyProtection="1">
      <alignment vertical="top"/>
    </xf>
    <xf numFmtId="0" fontId="9" fillId="4" borderId="5" xfId="1" applyNumberFormat="1" applyFont="1" applyFill="1" applyBorder="1" applyAlignment="1" applyProtection="1">
      <alignment vertical="top"/>
    </xf>
    <xf numFmtId="164" fontId="9" fillId="4" borderId="5" xfId="1" applyNumberFormat="1" applyFont="1" applyFill="1" applyBorder="1" applyAlignment="1" applyProtection="1">
      <alignment vertical="top"/>
    </xf>
    <xf numFmtId="0" fontId="11" fillId="0" borderId="6" xfId="1" applyNumberFormat="1" applyFont="1" applyFill="1" applyBorder="1" applyAlignment="1" applyProtection="1">
      <alignment vertical="top"/>
    </xf>
    <xf numFmtId="0" fontId="11" fillId="0" borderId="6" xfId="1" applyFont="1" applyFill="1" applyBorder="1" applyAlignment="1" applyProtection="1">
      <alignment vertical="top"/>
    </xf>
    <xf numFmtId="0" fontId="11" fillId="0" borderId="0" xfId="2" applyFont="1" applyFill="1" applyBorder="1"/>
    <xf numFmtId="0" fontId="17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3" fillId="0" borderId="0" xfId="3" applyFill="1"/>
    <xf numFmtId="4" fontId="1" fillId="0" borderId="0" xfId="1" applyNumberFormat="1" applyFill="1" applyBorder="1" applyAlignment="1" applyProtection="1"/>
    <xf numFmtId="0" fontId="3" fillId="0" borderId="0" xfId="3"/>
  </cellXfs>
  <cellStyles count="4">
    <cellStyle name="Normal" xfId="0" builtinId="0"/>
    <cellStyle name="Normal 17" xfId="3" xr:uid="{47812132-5E9B-46E5-A3AB-32D7520E33AF}"/>
    <cellStyle name="Normal 2 2" xfId="2" xr:uid="{822F420F-570E-4016-8968-1131FAE54E71}"/>
    <cellStyle name="Normal 3 2 2 2 3" xfId="1" xr:uid="{1F4753E9-A8A0-400A-9180-28155A3FC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ancieros%20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ARCH.%20VINCULADOS%20(ENTIDADES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284094265</v>
          </cell>
          <cell r="C14">
            <v>203849976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318871064</v>
          </cell>
        </row>
        <row r="20">
          <cell r="D20">
            <v>0</v>
          </cell>
        </row>
        <row r="22">
          <cell r="D22">
            <v>0</v>
          </cell>
        </row>
        <row r="24">
          <cell r="D24">
            <v>12177157</v>
          </cell>
        </row>
        <row r="37">
          <cell r="D37">
            <v>35835109</v>
          </cell>
        </row>
        <row r="38">
          <cell r="D38">
            <v>16526298</v>
          </cell>
        </row>
        <row r="39">
          <cell r="D39">
            <v>154367747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900000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94771434</v>
          </cell>
        </row>
      </sheetData>
      <sheetData sheetId="2"/>
      <sheetData sheetId="3">
        <row r="4">
          <cell r="A4" t="str">
            <v>DEL 1 DE ENERO AL 30 DE SEPTIEMBRE DE 2022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>
        <row r="12">
          <cell r="N12">
            <v>0</v>
          </cell>
          <cell r="O12">
            <v>9077583</v>
          </cell>
        </row>
        <row r="20">
          <cell r="F20">
            <v>1995732</v>
          </cell>
          <cell r="G20">
            <v>32187296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0</v>
          </cell>
          <cell r="G28">
            <v>5483806</v>
          </cell>
          <cell r="N28">
            <v>0</v>
          </cell>
          <cell r="O28">
            <v>0</v>
          </cell>
        </row>
        <row r="31">
          <cell r="N31">
            <v>0</v>
          </cell>
          <cell r="O31">
            <v>0</v>
          </cell>
        </row>
        <row r="34">
          <cell r="F34">
            <v>0</v>
          </cell>
          <cell r="G34">
            <v>0</v>
          </cell>
        </row>
        <row r="38">
          <cell r="F38">
            <v>0</v>
          </cell>
          <cell r="G38">
            <v>518528</v>
          </cell>
        </row>
        <row r="39"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</row>
        <row r="42">
          <cell r="F42">
            <v>0</v>
          </cell>
          <cell r="G42">
            <v>0</v>
          </cell>
        </row>
        <row r="43">
          <cell r="N43">
            <v>0</v>
          </cell>
          <cell r="O43">
            <v>0</v>
          </cell>
        </row>
        <row r="53">
          <cell r="F53">
            <v>0</v>
          </cell>
          <cell r="G53">
            <v>0</v>
          </cell>
        </row>
        <row r="54">
          <cell r="N54">
            <v>0</v>
          </cell>
          <cell r="O54">
            <v>22015687</v>
          </cell>
        </row>
        <row r="58">
          <cell r="F58">
            <v>43103681</v>
          </cell>
          <cell r="G58">
            <v>0</v>
          </cell>
          <cell r="N58">
            <v>0</v>
          </cell>
          <cell r="O58">
            <v>0</v>
          </cell>
        </row>
        <row r="62">
          <cell r="O62">
            <v>0</v>
          </cell>
        </row>
        <row r="63">
          <cell r="O63">
            <v>1145664</v>
          </cell>
        </row>
        <row r="64">
          <cell r="F64">
            <v>35025732</v>
          </cell>
          <cell r="G64">
            <v>45312071</v>
          </cell>
        </row>
        <row r="65">
          <cell r="N65">
            <v>10262508</v>
          </cell>
          <cell r="O65">
            <v>0</v>
          </cell>
        </row>
        <row r="69">
          <cell r="N69">
            <v>785154</v>
          </cell>
          <cell r="O69">
            <v>0</v>
          </cell>
        </row>
        <row r="71">
          <cell r="F71">
            <v>0</v>
          </cell>
          <cell r="G71">
            <v>2377319</v>
          </cell>
        </row>
        <row r="76">
          <cell r="N76">
            <v>0</v>
          </cell>
          <cell r="O76">
            <v>0</v>
          </cell>
        </row>
        <row r="80">
          <cell r="F80">
            <v>0</v>
          </cell>
          <cell r="G80">
            <v>0</v>
          </cell>
        </row>
        <row r="86">
          <cell r="F86">
            <v>89168869</v>
          </cell>
          <cell r="G86">
            <v>0</v>
          </cell>
        </row>
        <row r="91">
          <cell r="F91">
            <v>0</v>
          </cell>
          <cell r="G91">
            <v>0</v>
          </cell>
          <cell r="N91">
            <v>0</v>
          </cell>
          <cell r="O91">
            <v>0</v>
          </cell>
        </row>
        <row r="94">
          <cell r="N94">
            <v>0</v>
          </cell>
          <cell r="O94">
            <v>0</v>
          </cell>
        </row>
        <row r="97">
          <cell r="N97">
            <v>0</v>
          </cell>
          <cell r="O97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891587</v>
          </cell>
          <cell r="G100">
            <v>0</v>
          </cell>
        </row>
        <row r="103">
          <cell r="N103">
            <v>85368519</v>
          </cell>
          <cell r="O103">
            <v>0</v>
          </cell>
        </row>
        <row r="106">
          <cell r="N106">
            <v>0</v>
          </cell>
          <cell r="O106">
            <v>96887172</v>
          </cell>
        </row>
        <row r="109">
          <cell r="N109">
            <v>0</v>
          </cell>
          <cell r="O109">
            <v>0</v>
          </cell>
        </row>
        <row r="114">
          <cell r="N114">
            <v>0</v>
          </cell>
          <cell r="O114">
            <v>0</v>
          </cell>
        </row>
        <row r="118">
          <cell r="N118">
            <v>0</v>
          </cell>
          <cell r="O118">
            <v>0</v>
          </cell>
        </row>
        <row r="122">
          <cell r="N122">
            <v>0</v>
          </cell>
          <cell r="O1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2D9D5-E354-4D4A-A9EB-DBB02BD9BF14}">
  <sheetPr>
    <tabColor theme="0" tint="-0.14999847407452621"/>
    <pageSetUpPr fitToPage="1"/>
  </sheetPr>
  <dimension ref="A1:G79"/>
  <sheetViews>
    <sheetView showGridLines="0" tabSelected="1" workbookViewId="0">
      <selection sqref="A1:L2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6" style="3" customWidth="1"/>
    <col min="4" max="5" width="20.7109375" style="3" customWidth="1"/>
    <col min="6" max="6" width="11.42578125" style="64"/>
    <col min="7" max="7" width="11.42578125" style="66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4" t="s">
        <v>1</v>
      </c>
      <c r="B2" s="4"/>
      <c r="C2" s="4"/>
      <c r="D2" s="4"/>
      <c r="E2" s="4"/>
      <c r="F2" s="2"/>
    </row>
    <row r="3" spans="1:6" s="3" customFormat="1" ht="13.5" customHeight="1" x14ac:dyDescent="0.25">
      <c r="A3" s="4" t="s">
        <v>2</v>
      </c>
      <c r="B3" s="4"/>
      <c r="C3" s="4"/>
      <c r="D3" s="4"/>
      <c r="E3" s="4"/>
      <c r="F3" s="2"/>
    </row>
    <row r="4" spans="1:6" s="3" customFormat="1" ht="13.5" customHeight="1" x14ac:dyDescent="0.25">
      <c r="A4" s="5" t="str">
        <f>'[1]4 ECSF'!A4:D4</f>
        <v>DEL 1 DE ENERO AL 30 DE SEPTIEMBRE DE 2022</v>
      </c>
      <c r="B4" s="5"/>
      <c r="C4" s="5"/>
      <c r="D4" s="5"/>
      <c r="E4" s="5"/>
      <c r="F4" s="2"/>
    </row>
    <row r="5" spans="1:6" s="3" customFormat="1" ht="13.5" customHeight="1" x14ac:dyDescent="0.25">
      <c r="A5" s="6" t="s">
        <v>3</v>
      </c>
      <c r="B5" s="6"/>
      <c r="C5" s="6"/>
      <c r="D5" s="6"/>
      <c r="E5" s="6"/>
      <c r="F5" s="2"/>
    </row>
    <row r="6" spans="1:6" s="11" customFormat="1" ht="18.75" customHeight="1" x14ac:dyDescent="0.25">
      <c r="A6" s="7" t="s">
        <v>4</v>
      </c>
      <c r="B6" s="8"/>
      <c r="C6" s="8"/>
      <c r="D6" s="9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331048221</v>
      </c>
      <c r="E10" s="19">
        <f>SUM(E11:E20)</f>
        <v>357357969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7" s="2" customFormat="1" ht="12.75" x14ac:dyDescent="0.2">
      <c r="A17" s="20"/>
      <c r="B17" s="20"/>
      <c r="C17" s="20" t="s">
        <v>15</v>
      </c>
      <c r="D17" s="21">
        <f>SUM('[1]2EA'!D17)</f>
        <v>318871064</v>
      </c>
      <c r="E17" s="21">
        <v>350901247</v>
      </c>
    </row>
    <row r="18" spans="1:7" s="2" customFormat="1" ht="12" customHeight="1" x14ac:dyDescent="0.2">
      <c r="A18" s="22"/>
      <c r="B18" s="22"/>
      <c r="C18" s="23" t="s">
        <v>16</v>
      </c>
      <c r="D18" s="21">
        <f>SUM('[1]2EA'!D20)</f>
        <v>0</v>
      </c>
      <c r="E18" s="24">
        <v>0</v>
      </c>
    </row>
    <row r="19" spans="1:7" s="2" customFormat="1" ht="12.75" x14ac:dyDescent="0.2">
      <c r="A19" s="22"/>
      <c r="B19" s="22"/>
      <c r="C19" s="25" t="s">
        <v>17</v>
      </c>
      <c r="D19" s="21">
        <f>SUM('[1]2EA'!D22)</f>
        <v>0</v>
      </c>
      <c r="E19" s="24">
        <v>0</v>
      </c>
    </row>
    <row r="20" spans="1:7" s="27" customFormat="1" ht="12.75" x14ac:dyDescent="0.2">
      <c r="A20" s="22"/>
      <c r="B20" s="22"/>
      <c r="C20" s="25" t="s">
        <v>18</v>
      </c>
      <c r="D20" s="26">
        <f>SUM('[1]2EA'!D24)</f>
        <v>12177157</v>
      </c>
      <c r="E20" s="26">
        <v>6456722</v>
      </c>
    </row>
    <row r="21" spans="1:7" s="2" customFormat="1" ht="5.25" customHeight="1" x14ac:dyDescent="0.2">
      <c r="A21" s="28"/>
      <c r="B21" s="28"/>
      <c r="C21" s="28"/>
      <c r="D21" s="21"/>
      <c r="E21" s="21"/>
    </row>
    <row r="22" spans="1:7" s="2" customFormat="1" ht="12.75" x14ac:dyDescent="0.2">
      <c r="A22" s="18"/>
      <c r="B22" s="18" t="s">
        <v>19</v>
      </c>
      <c r="C22" s="18"/>
      <c r="D22" s="19">
        <f>SUM(D23:D38)</f>
        <v>302400588</v>
      </c>
      <c r="E22" s="19">
        <f>SUM(E23:E38)</f>
        <v>442726488</v>
      </c>
    </row>
    <row r="23" spans="1:7" s="10" customFormat="1" ht="12.75" x14ac:dyDescent="0.25">
      <c r="A23" s="22"/>
      <c r="B23" s="22"/>
      <c r="C23" s="25" t="s">
        <v>20</v>
      </c>
      <c r="D23" s="24">
        <f>SUM('[1]2EA'!D37)</f>
        <v>35835109</v>
      </c>
      <c r="E23" s="24">
        <v>64023790</v>
      </c>
    </row>
    <row r="24" spans="1:7" s="10" customFormat="1" ht="12.75" x14ac:dyDescent="0.25">
      <c r="A24" s="22"/>
      <c r="B24" s="22"/>
      <c r="C24" s="25" t="s">
        <v>21</v>
      </c>
      <c r="D24" s="24">
        <f>SUM('[1]2EA'!D38)</f>
        <v>16526298</v>
      </c>
      <c r="E24" s="24">
        <v>23863610</v>
      </c>
    </row>
    <row r="25" spans="1:7" s="10" customFormat="1" ht="12.75" x14ac:dyDescent="0.25">
      <c r="A25" s="22"/>
      <c r="B25" s="22"/>
      <c r="C25" s="25" t="s">
        <v>22</v>
      </c>
      <c r="D25" s="24">
        <f>SUM('[1]2EA'!D39)</f>
        <v>154367747</v>
      </c>
      <c r="E25" s="24">
        <v>218374670</v>
      </c>
    </row>
    <row r="26" spans="1:7" s="2" customFormat="1" ht="12.75" x14ac:dyDescent="0.2">
      <c r="A26" s="29"/>
      <c r="B26" s="29"/>
      <c r="C26" s="25" t="s">
        <v>23</v>
      </c>
      <c r="D26" s="26">
        <f>SUM('[1]2EA'!D41)</f>
        <v>0</v>
      </c>
      <c r="E26" s="26">
        <v>0</v>
      </c>
    </row>
    <row r="27" spans="1:7" s="2" customFormat="1" ht="12.75" x14ac:dyDescent="0.2">
      <c r="A27" s="29"/>
      <c r="B27" s="29"/>
      <c r="C27" s="25" t="s">
        <v>24</v>
      </c>
      <c r="D27" s="26">
        <f>SUM('[1]2EA'!D42)</f>
        <v>0</v>
      </c>
      <c r="E27" s="26">
        <v>0</v>
      </c>
    </row>
    <row r="28" spans="1:7" s="2" customFormat="1" ht="12.75" x14ac:dyDescent="0.2">
      <c r="A28" s="29"/>
      <c r="B28" s="29"/>
      <c r="C28" s="25" t="s">
        <v>25</v>
      </c>
      <c r="D28" s="26">
        <f>SUM('[1]2EA'!D43)</f>
        <v>0</v>
      </c>
      <c r="E28" s="26">
        <v>0</v>
      </c>
    </row>
    <row r="29" spans="1:7" s="2" customFormat="1" ht="12.75" x14ac:dyDescent="0.2">
      <c r="A29" s="29"/>
      <c r="B29" s="29"/>
      <c r="C29" s="25" t="s">
        <v>26</v>
      </c>
      <c r="D29" s="26">
        <f>SUM('[1]2EA'!D44)</f>
        <v>900000</v>
      </c>
      <c r="E29" s="26">
        <v>1200000</v>
      </c>
    </row>
    <row r="30" spans="1:7" s="2" customFormat="1" ht="12.75" x14ac:dyDescent="0.2">
      <c r="A30" s="29"/>
      <c r="B30" s="29"/>
      <c r="C30" s="25" t="s">
        <v>27</v>
      </c>
      <c r="D30" s="26">
        <f>SUM('[1]2EA'!D45)</f>
        <v>0</v>
      </c>
      <c r="E30" s="26">
        <v>0</v>
      </c>
      <c r="G30" s="30"/>
    </row>
    <row r="31" spans="1:7" s="2" customFormat="1" ht="12.75" x14ac:dyDescent="0.2">
      <c r="A31" s="29"/>
      <c r="B31" s="29"/>
      <c r="C31" s="31" t="s">
        <v>28</v>
      </c>
      <c r="D31" s="26">
        <f>SUM('[1]2EA'!D46)</f>
        <v>0</v>
      </c>
      <c r="E31" s="26">
        <v>0</v>
      </c>
      <c r="G31" s="30"/>
    </row>
    <row r="32" spans="1:7" s="2" customFormat="1" ht="12.75" customHeight="1" x14ac:dyDescent="0.2">
      <c r="A32" s="29"/>
      <c r="B32" s="29"/>
      <c r="C32" s="31" t="s">
        <v>29</v>
      </c>
      <c r="D32" s="26">
        <f>SUM('[1]2EA'!D47)</f>
        <v>0</v>
      </c>
      <c r="E32" s="26">
        <v>0</v>
      </c>
      <c r="G32" s="30"/>
    </row>
    <row r="33" spans="1:7" s="2" customFormat="1" ht="12.75" customHeight="1" x14ac:dyDescent="0.2">
      <c r="A33" s="29"/>
      <c r="B33" s="29"/>
      <c r="C33" s="31" t="s">
        <v>30</v>
      </c>
      <c r="D33" s="26">
        <f>SUM('[1]2EA'!D48)</f>
        <v>0</v>
      </c>
      <c r="E33" s="26">
        <v>0</v>
      </c>
      <c r="G33" s="30"/>
    </row>
    <row r="34" spans="1:7" s="2" customFormat="1" ht="12.75" customHeight="1" x14ac:dyDescent="0.2">
      <c r="A34" s="29"/>
      <c r="B34" s="29"/>
      <c r="C34" s="31" t="s">
        <v>31</v>
      </c>
      <c r="D34" s="26">
        <f>SUM('[1]2EA'!D49)</f>
        <v>0</v>
      </c>
      <c r="E34" s="26">
        <v>0</v>
      </c>
      <c r="G34" s="30"/>
    </row>
    <row r="35" spans="1:7" s="2" customFormat="1" ht="12.75" x14ac:dyDescent="0.2">
      <c r="A35" s="29"/>
      <c r="B35" s="29"/>
      <c r="C35" s="25" t="s">
        <v>32</v>
      </c>
      <c r="D35" s="26">
        <f>SUM('[1]2EA'!D51)</f>
        <v>0</v>
      </c>
      <c r="E35" s="26">
        <v>0</v>
      </c>
    </row>
    <row r="36" spans="1:7" s="2" customFormat="1" ht="12.75" x14ac:dyDescent="0.2">
      <c r="A36" s="29"/>
      <c r="B36" s="29"/>
      <c r="C36" s="25" t="s">
        <v>33</v>
      </c>
      <c r="D36" s="26">
        <f>SUM('[1]2EA'!D52)</f>
        <v>0</v>
      </c>
      <c r="E36" s="26">
        <v>0</v>
      </c>
    </row>
    <row r="37" spans="1:7" s="2" customFormat="1" ht="12.75" customHeight="1" x14ac:dyDescent="0.2">
      <c r="A37" s="29"/>
      <c r="B37" s="29"/>
      <c r="C37" s="25" t="s">
        <v>34</v>
      </c>
      <c r="D37" s="26">
        <f>SUM('[1]2EA'!D53)</f>
        <v>0</v>
      </c>
      <c r="E37" s="26">
        <v>0</v>
      </c>
    </row>
    <row r="38" spans="1:7" s="2" customFormat="1" ht="12.75" x14ac:dyDescent="0.2">
      <c r="A38" s="32"/>
      <c r="B38" s="32"/>
      <c r="C38" s="33" t="s">
        <v>35</v>
      </c>
      <c r="D38" s="26">
        <f>SUM('[1]2EA'!D60)</f>
        <v>94771434</v>
      </c>
      <c r="E38" s="26">
        <v>135264418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4">
        <f>SUM(D10-D22)</f>
        <v>28647633</v>
      </c>
      <c r="E40" s="34">
        <f>SUM(E10-E22)</f>
        <v>-85368519</v>
      </c>
      <c r="F40" s="35"/>
      <c r="G40" s="36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3" customFormat="1" ht="5.0999999999999996" customHeight="1" x14ac:dyDescent="0.25">
      <c r="A43" s="17"/>
      <c r="B43" s="17"/>
      <c r="C43" s="17"/>
      <c r="D43" s="13"/>
      <c r="E43" s="13"/>
      <c r="F43" s="2"/>
    </row>
    <row r="44" spans="1:7" s="2" customFormat="1" ht="12.75" x14ac:dyDescent="0.2">
      <c r="A44" s="18"/>
      <c r="B44" s="18" t="s">
        <v>8</v>
      </c>
      <c r="C44" s="18"/>
      <c r="D44" s="19">
        <f>SUM(D45:D47)</f>
        <v>255554120</v>
      </c>
      <c r="E44" s="19">
        <f>SUM(E45:E47)</f>
        <v>294569737</v>
      </c>
    </row>
    <row r="45" spans="1:7" s="2" customFormat="1" ht="12.75" x14ac:dyDescent="0.2">
      <c r="A45" s="37"/>
      <c r="B45" s="37"/>
      <c r="C45" s="37" t="s">
        <v>38</v>
      </c>
      <c r="D45" s="26">
        <f>SUM('[2]MATRIZ FLUJO EFECTIVO'!F64)</f>
        <v>35025732</v>
      </c>
      <c r="E45" s="21">
        <v>0</v>
      </c>
      <c r="F45" s="38"/>
      <c r="G45" s="38"/>
    </row>
    <row r="46" spans="1:7" s="2" customFormat="1" ht="12.75" x14ac:dyDescent="0.2">
      <c r="A46" s="37"/>
      <c r="B46" s="37"/>
      <c r="C46" s="37" t="s">
        <v>39</v>
      </c>
      <c r="D46" s="26">
        <f>SUM('[2]MATRIZ FLUJO EFECTIVO'!F71)</f>
        <v>0</v>
      </c>
      <c r="E46" s="26">
        <v>0</v>
      </c>
      <c r="F46" s="39"/>
      <c r="G46" s="39"/>
    </row>
    <row r="47" spans="1:7" s="2" customFormat="1" ht="12.75" x14ac:dyDescent="0.2">
      <c r="A47" s="37"/>
      <c r="B47" s="37"/>
      <c r="C47" s="37" t="s">
        <v>40</v>
      </c>
      <c r="D47" s="26">
        <f>SUM('[2]MATRIZ FLUJO EFECTIVO'!F20+'[2]MATRIZ FLUJO EFECTIVO'!F28+'[2]MATRIZ FLUJO EFECTIVO'!F34+'[2]MATRIZ FLUJO EFECTIVO'!F38+'[2]MATRIZ FLUJO EFECTIVO'!F40+'[2]MATRIZ FLUJO EFECTIVO'!F42+'[2]MATRIZ FLUJO EFECTIVO'!F53+'[2]MATRIZ FLUJO EFECTIVO'!F58+'[2]MATRIZ FLUJO EFECTIVO'!F80+'[2]MATRIZ FLUJO EFECTIVO'!F86+'[2]MATRIZ FLUJO EFECTIVO'!F91+'[2]MATRIZ FLUJO EFECTIVO'!F98+'[2]MATRIZ FLUJO EFECTIVO'!F100+'[2]MATRIZ FLUJO EFECTIVO'!N91+'[2]MATRIZ FLUJO EFECTIVO'!N94+'[2]MATRIZ FLUJO EFECTIVO'!N97+'[2]MATRIZ FLUJO EFECTIVO'!N103+'[2]MATRIZ FLUJO EFECTIVO'!N106+'[2]MATRIZ FLUJO EFECTIVO'!N109+'[2]MATRIZ FLUJO EFECTIVO'!N114+'[2]MATRIZ FLUJO EFECTIVO'!N118+'[2]MATRIZ FLUJO EFECTIVO'!N122)</f>
        <v>220528388</v>
      </c>
      <c r="E47" s="26">
        <v>294569737</v>
      </c>
      <c r="F47" s="38"/>
      <c r="G47" s="38"/>
    </row>
    <row r="48" spans="1:7" s="2" customFormat="1" ht="5.0999999999999996" customHeight="1" x14ac:dyDescent="0.2">
      <c r="A48" s="29"/>
      <c r="B48" s="29"/>
      <c r="C48" s="29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182766192</v>
      </c>
      <c r="E49" s="19">
        <f>SUM(E50:E52)</f>
        <v>120701470</v>
      </c>
    </row>
    <row r="50" spans="1:7" s="2" customFormat="1" ht="12.75" x14ac:dyDescent="0.2">
      <c r="A50" s="37"/>
      <c r="B50" s="37"/>
      <c r="C50" s="37" t="s">
        <v>38</v>
      </c>
      <c r="D50" s="26">
        <f>SUM('[2]MATRIZ FLUJO EFECTIVO'!G64)</f>
        <v>45312071</v>
      </c>
      <c r="E50" s="26">
        <v>1326339</v>
      </c>
    </row>
    <row r="51" spans="1:7" s="2" customFormat="1" ht="12.75" x14ac:dyDescent="0.2">
      <c r="A51" s="37"/>
      <c r="B51" s="37"/>
      <c r="C51" s="37" t="s">
        <v>39</v>
      </c>
      <c r="D51" s="26">
        <f>SUM('[2]MATRIZ FLUJO EFECTIVO'!G71)</f>
        <v>2377319</v>
      </c>
      <c r="E51" s="26">
        <v>8972067</v>
      </c>
    </row>
    <row r="52" spans="1:7" s="2" customFormat="1" ht="12.75" x14ac:dyDescent="0.2">
      <c r="A52" s="37"/>
      <c r="B52" s="37"/>
      <c r="C52" s="37" t="s">
        <v>41</v>
      </c>
      <c r="D52" s="26">
        <f>SUM('[2]MATRIZ FLUJO EFECTIVO'!G20+'[2]MATRIZ FLUJO EFECTIVO'!G28+'[2]MATRIZ FLUJO EFECTIVO'!G34+'[2]MATRIZ FLUJO EFECTIVO'!G38+'[2]MATRIZ FLUJO EFECTIVO'!G40+'[2]MATRIZ FLUJO EFECTIVO'!G42+'[2]MATRIZ FLUJO EFECTIVO'!G53+'[2]MATRIZ FLUJO EFECTIVO'!G58+'[2]MATRIZ FLUJO EFECTIVO'!G80+'[2]MATRIZ FLUJO EFECTIVO'!G86+'[2]MATRIZ FLUJO EFECTIVO'!G91+'[2]MATRIZ FLUJO EFECTIVO'!G98+'[2]MATRIZ FLUJO EFECTIVO'!G100+'[2]MATRIZ FLUJO EFECTIVO'!O91+'[2]MATRIZ FLUJO EFECTIVO'!O94+'[2]MATRIZ FLUJO EFECTIVO'!O97+'[2]MATRIZ FLUJO EFECTIVO'!O103+'[2]MATRIZ FLUJO EFECTIVO'!O106+'[2]MATRIZ FLUJO EFECTIVO'!O109+'[2]MATRIZ FLUJO EFECTIVO'!O114+'[2]MATRIZ FLUJO EFECTIVO'!O118+'[2]MATRIZ FLUJO EFECTIVO'!O122)</f>
        <v>135076802</v>
      </c>
      <c r="E52" s="26">
        <v>110403064</v>
      </c>
    </row>
    <row r="53" spans="1:7" s="3" customFormat="1" ht="5.0999999999999996" customHeight="1" x14ac:dyDescent="0.25">
      <c r="A53" s="40"/>
      <c r="B53" s="40"/>
      <c r="C53" s="40"/>
      <c r="D53" s="41"/>
      <c r="E53" s="41"/>
      <c r="F53" s="2"/>
    </row>
    <row r="54" spans="1:7" s="3" customFormat="1" x14ac:dyDescent="0.25">
      <c r="A54" s="14" t="s">
        <v>42</v>
      </c>
      <c r="B54" s="15"/>
      <c r="C54" s="15"/>
      <c r="D54" s="34">
        <f>SUM(D44-D49)</f>
        <v>72787928</v>
      </c>
      <c r="E54" s="34">
        <f>SUM(E44-E49)</f>
        <v>173868267</v>
      </c>
      <c r="F54" s="35"/>
      <c r="G54" s="36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3" customFormat="1" ht="5.0999999999999996" customHeight="1" x14ac:dyDescent="0.25">
      <c r="A57" s="17"/>
      <c r="B57" s="17"/>
      <c r="C57" s="17"/>
      <c r="D57" s="13"/>
      <c r="E57" s="13"/>
      <c r="F57" s="2"/>
    </row>
    <row r="58" spans="1:7" s="2" customFormat="1" ht="12.75" x14ac:dyDescent="0.2">
      <c r="A58" s="18"/>
      <c r="B58" s="18" t="s">
        <v>8</v>
      </c>
      <c r="C58" s="18"/>
      <c r="D58" s="19">
        <f>SUM(D61:D63)</f>
        <v>11047662</v>
      </c>
      <c r="E58" s="19">
        <f>SUM(E61:E63)</f>
        <v>17576254</v>
      </c>
    </row>
    <row r="59" spans="1:7" s="42" customFormat="1" ht="5.0999999999999996" customHeight="1" x14ac:dyDescent="0.2">
      <c r="B59" s="43"/>
      <c r="C59" s="43"/>
      <c r="D59" s="44"/>
    </row>
    <row r="60" spans="1:7" s="2" customFormat="1" ht="12.75" x14ac:dyDescent="0.2">
      <c r="B60" s="37"/>
      <c r="C60" s="37" t="s">
        <v>44</v>
      </c>
      <c r="D60" s="45">
        <f>SUM(D61)</f>
        <v>0</v>
      </c>
      <c r="E60" s="45">
        <f>SUM(E61:E61)</f>
        <v>0</v>
      </c>
    </row>
    <row r="61" spans="1:7" s="2" customFormat="1" ht="12.75" x14ac:dyDescent="0.2">
      <c r="B61" s="28"/>
      <c r="C61" s="37" t="s">
        <v>45</v>
      </c>
      <c r="D61" s="26">
        <f>SUM('[2]MATRIZ FLUJO EFECTIVO'!N25+'[2]MATRIZ FLUJO EFECTIVO'!N62-'[2]MATRIZ FLUJO EFECTIVO'!O25-'[2]MATRIZ FLUJO EFECTIVO'!O62)</f>
        <v>0</v>
      </c>
      <c r="E61" s="26">
        <v>0</v>
      </c>
    </row>
    <row r="62" spans="1:7" s="2" customFormat="1" ht="12.75" x14ac:dyDescent="0.2">
      <c r="B62" s="28"/>
      <c r="C62" s="37" t="s">
        <v>46</v>
      </c>
      <c r="D62" s="26">
        <v>0</v>
      </c>
      <c r="E62" s="26">
        <v>0</v>
      </c>
    </row>
    <row r="63" spans="1:7" s="2" customFormat="1" ht="12.75" x14ac:dyDescent="0.2">
      <c r="B63" s="37"/>
      <c r="C63" s="37" t="s">
        <v>47</v>
      </c>
      <c r="D63" s="26">
        <f>SUM('[2]MATRIZ FLUJO EFECTIVO'!N12+'[2]MATRIZ FLUJO EFECTIVO'!N21+'[2]MATRIZ FLUJO EFECTIVO'!N26+'[2]MATRIZ FLUJO EFECTIVO'!N28+'[2]MATRIZ FLUJO EFECTIVO'!N31+'[2]MATRIZ FLUJO EFECTIVO'!N39+'[2]MATRIZ FLUJO EFECTIVO'!N43+'[2]MATRIZ FLUJO EFECTIVO'!N54+'[2]MATRIZ FLUJO EFECTIVO'!N58+'[2]MATRIZ FLUJO EFECTIVO'!N63+'[2]MATRIZ FLUJO EFECTIVO'!N65+'[2]MATRIZ FLUJO EFECTIVO'!N69+'[2]MATRIZ FLUJO EFECTIVO'!N76)</f>
        <v>11047662</v>
      </c>
      <c r="E63" s="26">
        <v>17576254</v>
      </c>
    </row>
    <row r="64" spans="1:7" s="42" customFormat="1" ht="5.0999999999999996" customHeight="1" x14ac:dyDescent="0.2">
      <c r="B64" s="43"/>
      <c r="C64" s="43"/>
      <c r="D64" s="46"/>
    </row>
    <row r="65" spans="1:7" s="2" customFormat="1" ht="12.75" x14ac:dyDescent="0.2">
      <c r="A65" s="18"/>
      <c r="B65" s="18" t="s">
        <v>19</v>
      </c>
      <c r="C65" s="18"/>
      <c r="D65" s="19">
        <f>SUM(D67:D69)</f>
        <v>32238934</v>
      </c>
      <c r="E65" s="19">
        <f>E66+E69</f>
        <v>55720562</v>
      </c>
    </row>
    <row r="66" spans="1:7" s="2" customFormat="1" ht="12.75" x14ac:dyDescent="0.2">
      <c r="B66" s="37"/>
      <c r="C66" s="37" t="s">
        <v>48</v>
      </c>
      <c r="D66" s="45">
        <f>SUM(D67:D67)</f>
        <v>0</v>
      </c>
      <c r="E66" s="45">
        <f>SUM(E67:E67)</f>
        <v>0</v>
      </c>
    </row>
    <row r="67" spans="1:7" s="2" customFormat="1" ht="12.75" x14ac:dyDescent="0.2">
      <c r="B67" s="37"/>
      <c r="C67" s="37" t="s">
        <v>45</v>
      </c>
      <c r="D67" s="45">
        <f>SUM('[1]2EA'!D54)</f>
        <v>0</v>
      </c>
      <c r="E67" s="45">
        <v>0</v>
      </c>
    </row>
    <row r="68" spans="1:7" s="2" customFormat="1" ht="12.75" x14ac:dyDescent="0.2">
      <c r="B68" s="37"/>
      <c r="C68" s="37" t="s">
        <v>46</v>
      </c>
      <c r="D68" s="45">
        <v>0</v>
      </c>
      <c r="E68" s="45">
        <v>0</v>
      </c>
    </row>
    <row r="69" spans="1:7" s="2" customFormat="1" ht="12.75" x14ac:dyDescent="0.2">
      <c r="B69" s="37"/>
      <c r="C69" s="37" t="s">
        <v>49</v>
      </c>
      <c r="D69" s="45">
        <f>SUM('[2]MATRIZ FLUJO EFECTIVO'!O12+'[2]MATRIZ FLUJO EFECTIVO'!O21+'[2]MATRIZ FLUJO EFECTIVO'!O26+'[2]MATRIZ FLUJO EFECTIVO'!O28+'[2]MATRIZ FLUJO EFECTIVO'!O31+'[2]MATRIZ FLUJO EFECTIVO'!O39+'[2]MATRIZ FLUJO EFECTIVO'!O43+'[2]MATRIZ FLUJO EFECTIVO'!O54+'[2]MATRIZ FLUJO EFECTIVO'!O58+'[2]MATRIZ FLUJO EFECTIVO'!O63+'[2]MATRIZ FLUJO EFECTIVO'!O65+'[2]MATRIZ FLUJO EFECTIVO'!O69+'[2]MATRIZ FLUJO EFECTIVO'!O76)</f>
        <v>32238934</v>
      </c>
      <c r="E69" s="45">
        <v>55720562</v>
      </c>
    </row>
    <row r="70" spans="1:7" s="49" customFormat="1" ht="5.0999999999999996" customHeight="1" x14ac:dyDescent="0.25">
      <c r="A70" s="47"/>
      <c r="B70" s="47"/>
      <c r="C70" s="47"/>
      <c r="D70" s="48"/>
      <c r="E70" s="42"/>
    </row>
    <row r="71" spans="1:7" s="3" customFormat="1" x14ac:dyDescent="0.25">
      <c r="A71" s="14" t="s">
        <v>50</v>
      </c>
      <c r="B71" s="15"/>
      <c r="C71" s="15"/>
      <c r="D71" s="34">
        <f>D58-D65</f>
        <v>-21191272</v>
      </c>
      <c r="E71" s="34">
        <f>E58-E65</f>
        <v>-38144308</v>
      </c>
      <c r="F71" s="35"/>
      <c r="G71" s="36"/>
    </row>
    <row r="72" spans="1:7" s="2" customFormat="1" ht="12.75" x14ac:dyDescent="0.2">
      <c r="A72" s="28"/>
      <c r="B72" s="28"/>
      <c r="C72" s="28"/>
      <c r="D72" s="21"/>
      <c r="E72" s="21"/>
    </row>
    <row r="73" spans="1:7" s="3" customFormat="1" ht="15.75" thickBot="1" x14ac:dyDescent="0.3">
      <c r="A73" s="50" t="s">
        <v>51</v>
      </c>
      <c r="B73" s="51"/>
      <c r="C73" s="51"/>
      <c r="D73" s="52">
        <f>D40+D54+D71</f>
        <v>80244289</v>
      </c>
      <c r="E73" s="52">
        <f>E40+E54+E71</f>
        <v>50355440</v>
      </c>
      <c r="F73" s="2"/>
    </row>
    <row r="74" spans="1:7" s="2" customFormat="1" ht="15.75" thickBot="1" x14ac:dyDescent="0.25">
      <c r="A74" s="53" t="s">
        <v>52</v>
      </c>
      <c r="B74" s="54"/>
      <c r="C74" s="54"/>
      <c r="D74" s="55">
        <f>SUM('[1]1ESF'!C14)</f>
        <v>203849976</v>
      </c>
      <c r="E74" s="55">
        <v>153494536</v>
      </c>
    </row>
    <row r="75" spans="1:7" s="2" customFormat="1" x14ac:dyDescent="0.2">
      <c r="A75" s="56" t="s">
        <v>53</v>
      </c>
      <c r="B75" s="57"/>
      <c r="C75" s="57"/>
      <c r="D75" s="58">
        <f>SUM('[1]1ESF'!B14)</f>
        <v>284094265</v>
      </c>
      <c r="E75" s="58">
        <f>SUM('[1]1ESF'!C14)</f>
        <v>203849976</v>
      </c>
    </row>
    <row r="76" spans="1:7" s="3" customFormat="1" ht="4.5" customHeight="1" x14ac:dyDescent="0.25">
      <c r="A76" s="59"/>
      <c r="B76" s="59"/>
      <c r="C76" s="59"/>
      <c r="D76" s="60"/>
      <c r="E76" s="60"/>
      <c r="F76" s="2"/>
    </row>
    <row r="77" spans="1:7" s="3" customFormat="1" ht="12.75" customHeight="1" x14ac:dyDescent="0.25">
      <c r="A77" s="61" t="s">
        <v>54</v>
      </c>
      <c r="B77" s="62"/>
      <c r="C77" s="62"/>
      <c r="D77" s="63"/>
      <c r="E77" s="63"/>
      <c r="F77" s="2"/>
    </row>
    <row r="78" spans="1:7" s="64" customFormat="1" x14ac:dyDescent="0.25">
      <c r="A78" s="63"/>
      <c r="B78" s="63"/>
      <c r="C78" s="63"/>
      <c r="F78" s="2"/>
      <c r="G78" s="3"/>
    </row>
    <row r="79" spans="1:7" s="64" customFormat="1" x14ac:dyDescent="0.25">
      <c r="A79" s="3"/>
      <c r="B79" s="3"/>
      <c r="C79" s="3"/>
      <c r="D79" s="65"/>
      <c r="E79" s="65"/>
      <c r="F79" s="2"/>
      <c r="G79" s="3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2022-10-31T18:54:45Z</dcterms:created>
  <dcterms:modified xsi:type="dcterms:W3CDTF">2022-10-31T18:54:46Z</dcterms:modified>
</cp:coreProperties>
</file>