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D41" i="1"/>
  <c r="C41" i="1"/>
  <c r="E41" i="1" s="1"/>
  <c r="F41" i="1" s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E31" i="1" s="1"/>
  <c r="F31" i="1" s="1"/>
  <c r="C31" i="1"/>
  <c r="B31" i="1"/>
  <c r="E29" i="1"/>
  <c r="F29" i="1" s="1"/>
  <c r="D29" i="1"/>
  <c r="C29" i="1"/>
  <c r="C27" i="1" s="1"/>
  <c r="B29" i="1"/>
  <c r="D27" i="1"/>
  <c r="B27" i="1"/>
  <c r="D24" i="1"/>
  <c r="C24" i="1"/>
  <c r="E24" i="1" s="1"/>
  <c r="F24" i="1" s="1"/>
  <c r="B24" i="1"/>
  <c r="B22" i="1"/>
  <c r="E22" i="1" s="1"/>
  <c r="F22" i="1" s="1"/>
  <c r="D20" i="1"/>
  <c r="C20" i="1"/>
  <c r="E20" i="1" s="1"/>
  <c r="F20" i="1" s="1"/>
  <c r="B20" i="1"/>
  <c r="D18" i="1"/>
  <c r="C18" i="1"/>
  <c r="B18" i="1"/>
  <c r="E18" i="1" s="1"/>
  <c r="F18" i="1" s="1"/>
  <c r="E16" i="1"/>
  <c r="F16" i="1" s="1"/>
  <c r="D16" i="1"/>
  <c r="C16" i="1"/>
  <c r="B16" i="1"/>
  <c r="D14" i="1"/>
  <c r="C14" i="1"/>
  <c r="B14" i="1"/>
  <c r="E14" i="1" s="1"/>
  <c r="F14" i="1" s="1"/>
  <c r="D12" i="1"/>
  <c r="C12" i="1"/>
  <c r="C10" i="1" s="1"/>
  <c r="B12" i="1"/>
  <c r="D10" i="1"/>
  <c r="D8" i="1" s="1"/>
  <c r="A4" i="1"/>
  <c r="C8" i="1" l="1"/>
  <c r="F27" i="1"/>
  <c r="B10" i="1"/>
  <c r="B8" i="1" s="1"/>
  <c r="E12" i="1"/>
  <c r="E27" i="1"/>
  <c r="F12" i="1" l="1"/>
  <c r="F10" i="1" s="1"/>
  <c r="E10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<sst xmlns="http://schemas.openxmlformats.org/spreadsheetml/2006/main" count="30" uniqueCount="30">
  <si>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</si>
  <si>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Y FIDEICOMISOS NO EMPRESARIALES Y NO FINANCIEROS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</si>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</sst>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7390937</v>
          </cell>
          <cell r="J15">
            <v>6632075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2801411051</v>
          </cell>
          <cell r="I17">
            <v>52688833789</v>
          </cell>
          <cell r="J17">
            <v>51364185475</v>
          </cell>
        </row>
        <row r="18">
          <cell r="G18">
            <v>8013923</v>
          </cell>
          <cell r="I18">
            <v>11224</v>
          </cell>
          <cell r="J18">
            <v>0</v>
          </cell>
        </row>
        <row r="19">
          <cell r="G19">
            <v>903951017</v>
          </cell>
          <cell r="I19">
            <v>17102220681</v>
          </cell>
          <cell r="J19">
            <v>17093722162</v>
          </cell>
        </row>
        <row r="20">
          <cell r="G20">
            <v>6947892</v>
          </cell>
          <cell r="I20">
            <v>75401280</v>
          </cell>
          <cell r="J20">
            <v>73395446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1337637</v>
          </cell>
          <cell r="I22">
            <v>34831</v>
          </cell>
          <cell r="J22">
            <v>0</v>
          </cell>
        </row>
        <row r="23">
          <cell r="G23">
            <v>1243625238</v>
          </cell>
          <cell r="I23">
            <v>10908396990</v>
          </cell>
          <cell r="J23">
            <v>9206499048</v>
          </cell>
        </row>
        <row r="24">
          <cell r="G24">
            <v>2933892</v>
          </cell>
          <cell r="I24">
            <v>195982369</v>
          </cell>
          <cell r="J24">
            <v>191810644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94580138</v>
          </cell>
          <cell r="I27">
            <v>77745720</v>
          </cell>
          <cell r="J27">
            <v>64929188</v>
          </cell>
        </row>
        <row r="28">
          <cell r="G28">
            <v>341</v>
          </cell>
          <cell r="I28">
            <v>122</v>
          </cell>
          <cell r="J28">
            <v>454</v>
          </cell>
        </row>
        <row r="29">
          <cell r="G29">
            <v>10000</v>
          </cell>
          <cell r="I29">
            <v>401080</v>
          </cell>
          <cell r="J29">
            <v>401080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514229746</v>
          </cell>
          <cell r="J32">
            <v>75688843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5888645</v>
          </cell>
          <cell r="I34">
            <v>9172318</v>
          </cell>
          <cell r="J34">
            <v>11329129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19412291</v>
          </cell>
          <cell r="I37">
            <v>9766888</v>
          </cell>
          <cell r="J37">
            <v>9220037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338228160</v>
          </cell>
          <cell r="I39">
            <v>395416731</v>
          </cell>
          <cell r="J39">
            <v>344681931</v>
          </cell>
        </row>
        <row r="40">
          <cell r="I40">
            <v>0</v>
          </cell>
          <cell r="J40">
            <v>0</v>
          </cell>
        </row>
        <row r="41">
          <cell r="I41">
            <v>0</v>
          </cell>
          <cell r="J41">
            <v>0</v>
          </cell>
        </row>
        <row r="42">
          <cell r="G42">
            <v>550629395</v>
          </cell>
          <cell r="I42">
            <v>275433532</v>
          </cell>
          <cell r="J42">
            <v>228741716</v>
          </cell>
        </row>
        <row r="43">
          <cell r="I43">
            <v>0</v>
          </cell>
          <cell r="J43">
            <v>0</v>
          </cell>
        </row>
        <row r="44">
          <cell r="G44">
            <v>436688610</v>
          </cell>
          <cell r="I44">
            <v>23235</v>
          </cell>
          <cell r="J44">
            <v>141876</v>
          </cell>
        </row>
        <row r="45">
          <cell r="G45">
            <v>116213540</v>
          </cell>
          <cell r="I45">
            <v>11918985</v>
          </cell>
          <cell r="J45">
            <v>11000284</v>
          </cell>
        </row>
        <row r="46">
          <cell r="G46">
            <v>72511</v>
          </cell>
          <cell r="I46">
            <v>0</v>
          </cell>
          <cell r="J46">
            <v>0</v>
          </cell>
        </row>
        <row r="47">
          <cell r="G47">
            <v>671382908</v>
          </cell>
          <cell r="I47">
            <v>18914</v>
          </cell>
          <cell r="J47">
            <v>150147</v>
          </cell>
        </row>
        <row r="48">
          <cell r="G48">
            <v>8330009</v>
          </cell>
          <cell r="I48">
            <v>0</v>
          </cell>
          <cell r="J48">
            <v>200000</v>
          </cell>
        </row>
        <row r="49">
          <cell r="G49">
            <v>2392237762</v>
          </cell>
          <cell r="I49">
            <v>16112665</v>
          </cell>
          <cell r="J49">
            <v>7269900</v>
          </cell>
        </row>
        <row r="50">
          <cell r="G50">
            <v>5410299501</v>
          </cell>
          <cell r="I50">
            <v>142766254</v>
          </cell>
          <cell r="J50">
            <v>70858976</v>
          </cell>
        </row>
        <row r="51">
          <cell r="G51">
            <v>255837</v>
          </cell>
          <cell r="I51">
            <v>0</v>
          </cell>
          <cell r="J51">
            <v>0</v>
          </cell>
        </row>
        <row r="52">
          <cell r="G52">
            <v>4700284993</v>
          </cell>
          <cell r="I52">
            <v>691069793</v>
          </cell>
          <cell r="J52">
            <v>1120839115</v>
          </cell>
        </row>
        <row r="53">
          <cell r="G53">
            <v>11415233343</v>
          </cell>
          <cell r="I53">
            <v>184605763</v>
          </cell>
          <cell r="J53">
            <v>97339557</v>
          </cell>
        </row>
        <row r="54">
          <cell r="G54">
            <v>1405280094</v>
          </cell>
          <cell r="I54">
            <v>0</v>
          </cell>
          <cell r="J54">
            <v>0</v>
          </cell>
        </row>
        <row r="55">
          <cell r="G55">
            <v>671384774</v>
          </cell>
          <cell r="I55">
            <v>5197632</v>
          </cell>
          <cell r="J55">
            <v>11138880</v>
          </cell>
        </row>
        <row r="56">
          <cell r="G56">
            <v>230794381</v>
          </cell>
          <cell r="I56">
            <v>362555</v>
          </cell>
          <cell r="J56">
            <v>490452</v>
          </cell>
        </row>
        <row r="57">
          <cell r="G57">
            <v>2451460703</v>
          </cell>
          <cell r="I57">
            <v>1078745</v>
          </cell>
          <cell r="J57">
            <v>1323069</v>
          </cell>
        </row>
        <row r="58">
          <cell r="G58">
            <v>798390028</v>
          </cell>
          <cell r="I58">
            <v>50967790</v>
          </cell>
          <cell r="J58">
            <v>97151516</v>
          </cell>
        </row>
        <row r="59">
          <cell r="G59">
            <v>2247191</v>
          </cell>
          <cell r="I59">
            <v>0</v>
          </cell>
          <cell r="J59">
            <v>0</v>
          </cell>
        </row>
        <row r="60">
          <cell r="G60">
            <v>592029803</v>
          </cell>
          <cell r="I60">
            <v>13859140</v>
          </cell>
          <cell r="J60">
            <v>27340435</v>
          </cell>
        </row>
        <row r="61">
          <cell r="G61">
            <v>24439308</v>
          </cell>
          <cell r="I61">
            <v>0</v>
          </cell>
          <cell r="J61">
            <v>22000</v>
          </cell>
        </row>
        <row r="62">
          <cell r="G62">
            <v>18000</v>
          </cell>
          <cell r="I62">
            <v>32508</v>
          </cell>
          <cell r="J62">
            <v>16254</v>
          </cell>
        </row>
        <row r="63">
          <cell r="G63">
            <v>22078624</v>
          </cell>
          <cell r="I63">
            <v>79972</v>
          </cell>
          <cell r="J63">
            <v>79972</v>
          </cell>
        </row>
        <row r="64">
          <cell r="G64">
            <v>1043431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20118690</v>
          </cell>
          <cell r="I66">
            <v>142402</v>
          </cell>
          <cell r="J66">
            <v>199946</v>
          </cell>
        </row>
        <row r="67">
          <cell r="G67">
            <v>10242</v>
          </cell>
          <cell r="I67">
            <v>0</v>
          </cell>
          <cell r="J67">
            <v>0</v>
          </cell>
        </row>
        <row r="68">
          <cell r="H68">
            <v>100464010</v>
          </cell>
          <cell r="I68">
            <v>0</v>
          </cell>
          <cell r="J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725540651</v>
          </cell>
          <cell r="I70">
            <v>541232</v>
          </cell>
          <cell r="J70">
            <v>68280</v>
          </cell>
        </row>
        <row r="71">
          <cell r="H71">
            <v>1355339</v>
          </cell>
          <cell r="I71">
            <v>0</v>
          </cell>
          <cell r="J71">
            <v>0</v>
          </cell>
        </row>
        <row r="72">
          <cell r="G72">
            <v>1767507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266070401</v>
          </cell>
          <cell r="I75">
            <v>0</v>
          </cell>
          <cell r="J75">
            <v>1373629</v>
          </cell>
        </row>
        <row r="76">
          <cell r="I76">
            <v>0</v>
          </cell>
          <cell r="J76">
            <v>0</v>
          </cell>
        </row>
        <row r="77">
          <cell r="G77">
            <v>11849276785</v>
          </cell>
          <cell r="I77">
            <v>2076067715</v>
          </cell>
          <cell r="J77">
            <v>3390170720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384376225</v>
          </cell>
          <cell r="I80">
            <v>82892063</v>
          </cell>
          <cell r="J80">
            <v>1814127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>
        <row r="14">
          <cell r="C14">
            <v>3720323883</v>
          </cell>
        </row>
        <row r="17">
          <cell r="C17">
            <v>1342477246</v>
          </cell>
        </row>
        <row r="20">
          <cell r="C20">
            <v>10000</v>
          </cell>
        </row>
        <row r="23">
          <cell r="C23">
            <v>5888645</v>
          </cell>
        </row>
        <row r="26">
          <cell r="C26">
            <v>19412291</v>
          </cell>
        </row>
        <row r="29">
          <cell r="C29">
            <v>0</v>
          </cell>
        </row>
        <row r="32">
          <cell r="C32">
            <v>338228160</v>
          </cell>
        </row>
        <row r="41">
          <cell r="C41">
            <v>550629395</v>
          </cell>
        </row>
        <row r="44">
          <cell r="C44">
            <v>1232687578</v>
          </cell>
        </row>
        <row r="47">
          <cell r="C47">
            <v>25323591530</v>
          </cell>
        </row>
        <row r="50">
          <cell r="C50">
            <v>4770764188</v>
          </cell>
        </row>
        <row r="53">
          <cell r="C53">
            <v>43250987</v>
          </cell>
        </row>
        <row r="56">
          <cell r="C56">
            <v>-827360000</v>
          </cell>
        </row>
        <row r="59">
          <cell r="C59">
            <v>12117114693</v>
          </cell>
        </row>
        <row r="62">
          <cell r="C62">
            <v>0</v>
          </cell>
        </row>
        <row r="65">
          <cell r="C65">
            <v>384376225</v>
          </cell>
        </row>
      </sheetData>
      <sheetData sheetId="6"/>
      <sheetData sheetId="7"/>
      <sheetData sheetId="8"/>
      <sheetData sheetId="9">
        <row r="4">
          <cell r="A4" t="str">
            <v>DEL 1 DE ENERO AL 30 DE JUNIO DE 2022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0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tr">
        <f>'[1]5 EFE'!A4:G4</f>
        <v>DEL 1 DE ENERO AL 30 DE JUNIO DE 2022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3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10</v>
      </c>
      <c r="B8" s="16">
        <f>SUM(B10+B27)</f>
        <v>49021394821</v>
      </c>
      <c r="C8" s="17">
        <f t="shared" ref="C8:E8" si="0">SUM(C10+C27)</f>
        <v>85538175601</v>
      </c>
      <c r="D8" s="17">
        <f t="shared" si="0"/>
        <v>83510226363</v>
      </c>
      <c r="E8" s="16">
        <f t="shared" si="0"/>
        <v>51049344059</v>
      </c>
      <c r="F8" s="16">
        <f>SUM(E8-B8)</f>
        <v>2027949238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11</v>
      </c>
      <c r="B10" s="20">
        <f>SUM(B12:B24)</f>
        <v>5426340225</v>
      </c>
      <c r="C10" s="21">
        <f t="shared" ref="C10:F10" si="1">SUM(C12:C24)</f>
        <v>81985004706</v>
      </c>
      <c r="D10" s="21">
        <f t="shared" si="1"/>
        <v>78442495512</v>
      </c>
      <c r="E10" s="20">
        <f t="shared" si="1"/>
        <v>8968849419</v>
      </c>
      <c r="F10" s="20">
        <f t="shared" si="1"/>
        <v>3542509194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12</v>
      </c>
      <c r="B12" s="23">
        <f>SUM('[1]1ESF'!C14)</f>
        <v>3720323883</v>
      </c>
      <c r="C12" s="24">
        <f>SUM('[1]BALANZA AC.'!I15:I21)+'[1]BALANZA AC.'!G15+'[1]BALANZA AC.'!G16+'[1]BALANZA AC.'!G17+'[1]BALANZA AC.'!G18+'[1]BALANZA AC.'!G19+'[1]BALANZA AC.'!G20+'[1]BALANZA AC.'!G21-'[1]1ESF'!C14</f>
        <v>69873857911</v>
      </c>
      <c r="D12" s="24">
        <f>SUM('[1]BALANZA AC.'!J15:J21)+'[1]AJUSTES DE CONSOLIDACIÓN'!F69</f>
        <v>68537935158</v>
      </c>
      <c r="E12" s="23">
        <f>SUM(B12+C12-D12)</f>
        <v>5056246636</v>
      </c>
      <c r="F12" s="23">
        <f>SUM(E12-B12)</f>
        <v>1335922753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13</v>
      </c>
      <c r="B14" s="23">
        <f>SUM('[1]1ESF'!C17)</f>
        <v>1342477246</v>
      </c>
      <c r="C14" s="23">
        <f>SUM('[1]BALANZA AC.'!I22:I28)+'[1]BALANZA AC.'!G22+'[1]BALANZA AC.'!G23+'[1]BALANZA AC.'!G24+'[1]BALANZA AC.'!G25+'[1]BALANZA AC.'!G26+'[1]BALANZA AC.'!G27+'[1]BALANZA AC.'!G28-'[1]1ESF'!C17</f>
        <v>11182160032</v>
      </c>
      <c r="D14" s="23">
        <f>SUM('[1]BALANZA AC.'!J22:J28)+'[1]AJUSTES DE CONSOLIDACIÓN'!F70</f>
        <v>9463239334</v>
      </c>
      <c r="E14" s="23">
        <f>SUM(B14+C14-D14)</f>
        <v>3061397944</v>
      </c>
      <c r="F14" s="23">
        <f>SUM(E14-B14)</f>
        <v>1718920698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14</v>
      </c>
      <c r="B16" s="23">
        <f>SUM('[1]1ESF'!C20)</f>
        <v>10000</v>
      </c>
      <c r="C16" s="23">
        <f>SUM('[1]BALANZA AC.'!I29:I33)+'[1]BALANZA AC.'!G29+'[1]BALANZA AC.'!G30+'[1]BALANZA AC.'!G31+'[1]BALANZA AC.'!G32+'[1]BALANZA AC.'!G33-'[1]1ESF'!C20</f>
        <v>514630826</v>
      </c>
      <c r="D16" s="23">
        <f>SUM('[1]BALANZA AC.'!J29:J33)</f>
        <v>76089923</v>
      </c>
      <c r="E16" s="23">
        <f>SUM(B16+C16-D16)</f>
        <v>438550903</v>
      </c>
      <c r="F16" s="23">
        <f>SUM(E16-B16)</f>
        <v>438540903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15</v>
      </c>
      <c r="B18" s="23">
        <f>SUM('[1]1ESF'!C23)</f>
        <v>5888645</v>
      </c>
      <c r="C18" s="23">
        <f>SUM('[1]BALANZA AC.'!I34:I36)+'[1]BALANZA AC.'!G34+'[1]BALANZA AC.'!G35+'[1]BALANZA AC.'!G36-'[1]1ESF'!C23</f>
        <v>9172318</v>
      </c>
      <c r="D18" s="23">
        <f>SUM('[1]BALANZA AC.'!J34:J36)</f>
        <v>11329129</v>
      </c>
      <c r="E18" s="23">
        <f>SUM(B18+C18-D18)</f>
        <v>3731834</v>
      </c>
      <c r="F18" s="23">
        <f>SUM(E18-B18)</f>
        <v>-2156811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16</v>
      </c>
      <c r="B20" s="23">
        <f>SUM('[1]1ESF'!C26)</f>
        <v>19412291</v>
      </c>
      <c r="C20" s="23">
        <f>SUM('[1]BALANZA AC.'!I37)+'[1]BALANZA AC.'!G37-'[1]1ESF'!C26</f>
        <v>9766888</v>
      </c>
      <c r="D20" s="23">
        <f>SUM('[1]BALANZA AC.'!J37)</f>
        <v>9220037</v>
      </c>
      <c r="E20" s="23">
        <f>SUM(B20+C20-D20)</f>
        <v>19959142</v>
      </c>
      <c r="F20" s="23">
        <f>SUM(E20-B20)</f>
        <v>546851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17</v>
      </c>
      <c r="B22" s="23">
        <f>SUM('[1]1ESF'!C29)</f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18</v>
      </c>
      <c r="B24" s="23">
        <f>SUM('[1]1ESF'!C32)</f>
        <v>338228160</v>
      </c>
      <c r="C24" s="23">
        <f>SUM('[1]BALANZA AC.'!I38:I39)+'[1]BALANZA AC.'!G38+'[1]BALANZA AC.'!G39-'[1]1ESF'!C32</f>
        <v>395416731</v>
      </c>
      <c r="D24" s="23">
        <f>SUM('[1]BALANZA AC.'!J38:J39)</f>
        <v>344681931</v>
      </c>
      <c r="E24" s="23">
        <f>SUM(B24+C24-D24)</f>
        <v>388962960</v>
      </c>
      <c r="F24" s="23">
        <f>SUM(E24-B24)</f>
        <v>50734800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19</v>
      </c>
      <c r="B27" s="20">
        <f>SUM(B29:B45)</f>
        <v>43595054596</v>
      </c>
      <c r="C27" s="20">
        <f>SUM(C29:C45)</f>
        <v>3553170895</v>
      </c>
      <c r="D27" s="20">
        <f>SUM(D29:D45)</f>
        <v>5067730851</v>
      </c>
      <c r="E27" s="20">
        <f>SUM(E29:E45)</f>
        <v>42080494640</v>
      </c>
      <c r="F27" s="20">
        <f>SUM(F29:F45)</f>
        <v>-1514559956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20</v>
      </c>
      <c r="B29" s="23">
        <f>SUM('[1]1ESF'!C41)</f>
        <v>550629395</v>
      </c>
      <c r="C29" s="23">
        <f>SUM('[1]BALANZA AC.'!I40:I43)+'[1]BALANZA AC.'!G40+'[1]BALANZA AC.'!G41+'[1]BALANZA AC.'!G42+'[1]BALANZA AC.'!G43-'[1]1ESF'!C41</f>
        <v>275433532</v>
      </c>
      <c r="D29" s="23">
        <f>SUM('[1]BALANZA AC.'!J40:J43)</f>
        <v>228741716</v>
      </c>
      <c r="E29" s="23">
        <f>SUM(B29+C29-D29)</f>
        <v>597321211</v>
      </c>
      <c r="F29" s="23">
        <f>SUM(E29-B29)</f>
        <v>46691816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21</v>
      </c>
      <c r="B31" s="23">
        <f>SUM('[1]1ESF'!C44)</f>
        <v>1232687578</v>
      </c>
      <c r="C31" s="23">
        <f>SUM('[1]BALANZA AC.'!I44:I48)+'[1]BALANZA AC.'!G44+'[1]BALANZA AC.'!G45+'[1]BALANZA AC.'!G46+'[1]BALANZA AC.'!G47+'[1]BALANZA AC.'!G48-'[1]1ESF'!C44</f>
        <v>11961134</v>
      </c>
      <c r="D31" s="23">
        <f>SUM('[1]BALANZA AC.'!J44:J48)+'[1]AJUSTES DE CONSOLIDACIÓN'!F71</f>
        <v>11492307</v>
      </c>
      <c r="E31" s="23">
        <f>SUM(B31+C31-D31)</f>
        <v>1233156405</v>
      </c>
      <c r="F31" s="23">
        <f>SUM(E31-B31)</f>
        <v>468827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22</v>
      </c>
      <c r="B33" s="23">
        <f>SUM('[1]1ESF'!C47)</f>
        <v>25323591530</v>
      </c>
      <c r="C33" s="23">
        <f>SUM('[1]BALANZA AC.'!I49:I54)+'[1]BALANZA AC.'!G49+'[1]BALANZA AC.'!G50+'[1]BALANZA AC.'!G51+'[1]BALANZA AC.'!G52+'[1]BALANZA AC.'!G53+'[1]BALANZA AC.'!G54-'[1]1ESF'!C47</f>
        <v>1034554475</v>
      </c>
      <c r="D33" s="23">
        <f>SUM('[1]BALANZA AC.'!J49:J54)</f>
        <v>1296307548</v>
      </c>
      <c r="E33" s="23">
        <f>SUM(B33+C33-D33)</f>
        <v>25061838457</v>
      </c>
      <c r="F33" s="23">
        <f>SUM(E33-B33)</f>
        <v>-261753073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23</v>
      </c>
      <c r="B35" s="23">
        <f>SUM('[1]1ESF'!C50)</f>
        <v>4770764188</v>
      </c>
      <c r="C35" s="23">
        <f>SUM('[1]BALANZA AC.'!I55:I62)+'[1]BALANZA AC.'!G55+'[1]BALANZA AC.'!G56+'[1]BALANZA AC.'!G57+'[1]BALANZA AC.'!G58+'[1]BALANZA AC.'!G59+'[1]BALANZA AC.'!G60+'[1]BALANZA AC.'!G61+'[1]BALANZA AC.'!G62-'[1]1ESF'!C50</f>
        <v>71498370</v>
      </c>
      <c r="D35" s="23">
        <f>SUM('[1]BALANZA AC.'!J55:J62)</f>
        <v>137482606</v>
      </c>
      <c r="E35" s="23">
        <f>SUM(B35+C35-D35)</f>
        <v>4704779952</v>
      </c>
      <c r="F35" s="23">
        <f>SUM(E35-B35)</f>
        <v>-65984236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24</v>
      </c>
      <c r="B37" s="23">
        <f>SUM('[1]1ESF'!C53)</f>
        <v>43250987</v>
      </c>
      <c r="C37" s="23">
        <f>SUM('[1]BALANZA AC.'!I63:I67)+'[1]BALANZA AC.'!G63+'[1]BALANZA AC.'!G64+'[1]BALANZA AC.'!G65+'[1]BALANZA AC.'!G66+'[1]BALANZA AC.'!G67-'[1]1ESF'!C53</f>
        <v>222374</v>
      </c>
      <c r="D37" s="23">
        <f>SUM('[1]BALANZA AC.'!J63:J67)</f>
        <v>279918</v>
      </c>
      <c r="E37" s="23">
        <f>SUM(B37+C37-D37)</f>
        <v>43193443</v>
      </c>
      <c r="F37" s="23">
        <f>SUM(E37-B37)</f>
        <v>-57544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25</v>
      </c>
      <c r="B39" s="23">
        <f>SUM('[1]1ESF'!C56)</f>
        <v>-827360000</v>
      </c>
      <c r="C39" s="23">
        <f>SUM('[1]BALANZA AC.'!I68:I71)</f>
        <v>541232</v>
      </c>
      <c r="D39" s="23">
        <f>SUM('[1]BALANZA AC.'!J68:J71)+'[1]BALANZA AC.'!H68+'[1]BALANZA AC.'!H69+'[1]BALANZA AC.'!H70+'[1]BALANZA AC.'!H71+'[1]1ESF'!C56</f>
        <v>68280</v>
      </c>
      <c r="E39" s="23">
        <f>SUM(B39+C39-D39)</f>
        <v>-826887048</v>
      </c>
      <c r="F39" s="23">
        <f>SUM(E39-B39)</f>
        <v>472952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26</v>
      </c>
      <c r="B41" s="23">
        <f>SUM('[1]1ESF'!C59)</f>
        <v>12117114693</v>
      </c>
      <c r="C41" s="23">
        <f>SUM('[1]BALANZA AC.'!I72:I77)+'[1]BALANZA AC.'!G72+'[1]BALANZA AC.'!G73+'[1]BALANZA AC.'!G74+'[1]BALANZA AC.'!G75+'[1]BALANZA AC.'!G77-'[1]1ESF'!C59</f>
        <v>2076067715</v>
      </c>
      <c r="D41" s="23">
        <f>SUM('[1]BALANZA AC.'!J72:J77)</f>
        <v>3391544349</v>
      </c>
      <c r="E41" s="23">
        <f>SUM(B41+C41-D41)</f>
        <v>10801638059</v>
      </c>
      <c r="F41" s="23">
        <f>SUM(E41-B41)</f>
        <v>-1315476634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27</v>
      </c>
      <c r="B43" s="23">
        <f>SUM('[1]1ESF'!C62)</f>
        <v>0</v>
      </c>
      <c r="C43" s="23">
        <f>SUM('[1]BALANZA AC.'!I78)+'[1]BALANZA AC.'!G78-'[1]1ESF'!C62</f>
        <v>0</v>
      </c>
      <c r="D43" s="23">
        <f>SUM('[1]BALANZA AC.'!J78)</f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28</v>
      </c>
      <c r="B45" s="23">
        <f>SUM('[1]1ESF'!C65)</f>
        <v>384376225</v>
      </c>
      <c r="C45" s="23">
        <f>SUM('[1]BALANZA AC.'!I79:I80)+'[1]BALANZA AC.'!G79+'[1]BALANZA AC.'!G80-'[1]1ESF'!C65</f>
        <v>82892063</v>
      </c>
      <c r="D45" s="23">
        <f>SUM('[1]BALANZA AC.'!J79:J80)</f>
        <v>1814127</v>
      </c>
      <c r="E45" s="23">
        <f>SUM(B45+C45-D45)</f>
        <v>465454161</v>
      </c>
      <c r="F45" s="23">
        <f>SUM(E45-B45)</f>
        <v>81077936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29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3"/>
      <c r="B50" s="33"/>
      <c r="C50" s="33"/>
    </row>
    <row r="51" spans="1:6" x14ac:dyDescent="0.25">
      <c r="A51" s="33"/>
      <c r="B51" s="33"/>
      <c r="C51" s="33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2022-07-28T18:39:53Z</dcterms:created>
  <dcterms:modified xsi:type="dcterms:W3CDTF">2022-07-28T18:39:53Z</dcterms:modified>
</cp:coreProperties>
</file>