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6 EA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B45" i="1"/>
  <c r="E45" i="1" s="1"/>
  <c r="F45" i="1" s="1"/>
  <c r="D43" i="1"/>
  <c r="C43" i="1"/>
  <c r="E43" i="1" s="1"/>
  <c r="F43" i="1" s="1"/>
  <c r="B43" i="1"/>
  <c r="D41" i="1"/>
  <c r="C41" i="1"/>
  <c r="E41" i="1" s="1"/>
  <c r="F41" i="1" s="1"/>
  <c r="B41" i="1"/>
  <c r="D39" i="1"/>
  <c r="C39" i="1"/>
  <c r="B39" i="1"/>
  <c r="E39" i="1" s="1"/>
  <c r="F39" i="1" s="1"/>
  <c r="D37" i="1"/>
  <c r="C37" i="1"/>
  <c r="E37" i="1" s="1"/>
  <c r="F37" i="1" s="1"/>
  <c r="B37" i="1"/>
  <c r="D35" i="1"/>
  <c r="C35" i="1"/>
  <c r="B35" i="1"/>
  <c r="E35" i="1" s="1"/>
  <c r="F35" i="1" s="1"/>
  <c r="D33" i="1"/>
  <c r="C33" i="1"/>
  <c r="E33" i="1" s="1"/>
  <c r="F33" i="1" s="1"/>
  <c r="B33" i="1"/>
  <c r="D31" i="1"/>
  <c r="E31" i="1" s="1"/>
  <c r="F31" i="1" s="1"/>
  <c r="C31" i="1"/>
  <c r="B31" i="1"/>
  <c r="E29" i="1"/>
  <c r="F29" i="1" s="1"/>
  <c r="D29" i="1"/>
  <c r="C29" i="1"/>
  <c r="C27" i="1" s="1"/>
  <c r="B29" i="1"/>
  <c r="D27" i="1"/>
  <c r="B27" i="1"/>
  <c r="D24" i="1"/>
  <c r="C24" i="1"/>
  <c r="E24" i="1" s="1"/>
  <c r="F24" i="1" s="1"/>
  <c r="B24" i="1"/>
  <c r="B22" i="1"/>
  <c r="E22" i="1" s="1"/>
  <c r="F22" i="1" s="1"/>
  <c r="D20" i="1"/>
  <c r="C20" i="1"/>
  <c r="E20" i="1" s="1"/>
  <c r="F20" i="1" s="1"/>
  <c r="B20" i="1"/>
  <c r="D18" i="1"/>
  <c r="C18" i="1"/>
  <c r="B18" i="1"/>
  <c r="E18" i="1" s="1"/>
  <c r="F18" i="1" s="1"/>
  <c r="E16" i="1"/>
  <c r="F16" i="1" s="1"/>
  <c r="D16" i="1"/>
  <c r="C16" i="1"/>
  <c r="B16" i="1"/>
  <c r="D14" i="1"/>
  <c r="C14" i="1"/>
  <c r="B14" i="1"/>
  <c r="E14" i="1" s="1"/>
  <c r="F14" i="1" s="1"/>
  <c r="D12" i="1"/>
  <c r="C12" i="1"/>
  <c r="C10" i="1" s="1"/>
  <c r="C8" i="1" s="1"/>
  <c r="B12" i="1"/>
  <c r="D10" i="1"/>
  <c r="D8" i="1" s="1"/>
  <c r="B10" i="1"/>
  <c r="B8" i="1"/>
  <c r="A4" i="1"/>
  <c r="F27" i="1" l="1"/>
  <c r="E12" i="1"/>
  <c r="E27" i="1"/>
  <c r="E10" i="1" l="1"/>
  <c r="E8" i="1" s="1"/>
  <c r="F8" i="1" s="1"/>
  <c r="F12" i="1"/>
  <c r="F10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<sst xmlns="http://schemas.openxmlformats.org/spreadsheetml/2006/main" count="30" uniqueCount="30">
  <si>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</si>
  <si>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ENTIDADES PARAESTATALES EMPRESARIALES NO FINANCIERAS CON PARTICIPACIÓN ESTATAL MAYORITARIA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</si>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</sst>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CONTABLES%20ENTIDADES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DEUDA PUB INDIRECTA"/>
    </sheetNames>
    <sheetDataSet>
      <sheetData sheetId="0">
        <row r="15">
          <cell r="G15">
            <v>0</v>
          </cell>
          <cell r="I15">
            <v>231684</v>
          </cell>
          <cell r="J15">
            <v>201655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5339149</v>
          </cell>
          <cell r="I17">
            <v>1687359245</v>
          </cell>
          <cell r="J17">
            <v>1684755551</v>
          </cell>
        </row>
        <row r="18">
          <cell r="G18">
            <v>198501425</v>
          </cell>
          <cell r="I18">
            <v>338582185</v>
          </cell>
          <cell r="J18">
            <v>271846366</v>
          </cell>
        </row>
        <row r="19">
          <cell r="G19">
            <v>0</v>
          </cell>
          <cell r="I19">
            <v>0</v>
          </cell>
          <cell r="J19">
            <v>0</v>
          </cell>
        </row>
        <row r="20">
          <cell r="G20">
            <v>9402</v>
          </cell>
          <cell r="I20">
            <v>0</v>
          </cell>
          <cell r="J20">
            <v>0</v>
          </cell>
        </row>
        <row r="21">
          <cell r="G21">
            <v>0</v>
          </cell>
          <cell r="I21">
            <v>0</v>
          </cell>
          <cell r="J21">
            <v>0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62892252</v>
          </cell>
          <cell r="I23">
            <v>228346849</v>
          </cell>
          <cell r="J23">
            <v>228730714</v>
          </cell>
        </row>
        <row r="24">
          <cell r="G24">
            <v>5707</v>
          </cell>
          <cell r="I24">
            <v>367402</v>
          </cell>
          <cell r="J24">
            <v>290193</v>
          </cell>
        </row>
        <row r="25">
          <cell r="G25">
            <v>556746</v>
          </cell>
          <cell r="I25">
            <v>26223104</v>
          </cell>
          <cell r="J25">
            <v>25820604</v>
          </cell>
        </row>
        <row r="26">
          <cell r="G26">
            <v>0</v>
          </cell>
          <cell r="I26">
            <v>0</v>
          </cell>
          <cell r="J26">
            <v>0</v>
          </cell>
        </row>
        <row r="27">
          <cell r="G27">
            <v>0</v>
          </cell>
          <cell r="I27">
            <v>0</v>
          </cell>
          <cell r="J27">
            <v>0</v>
          </cell>
        </row>
        <row r="28">
          <cell r="G28">
            <v>13899755</v>
          </cell>
          <cell r="I28">
            <v>29398080</v>
          </cell>
          <cell r="J28">
            <v>26264028</v>
          </cell>
        </row>
        <row r="29">
          <cell r="G29">
            <v>499</v>
          </cell>
          <cell r="I29">
            <v>82462</v>
          </cell>
          <cell r="J29">
            <v>72462</v>
          </cell>
        </row>
        <row r="30">
          <cell r="G30">
            <v>0</v>
          </cell>
          <cell r="I30">
            <v>0</v>
          </cell>
          <cell r="J30">
            <v>0</v>
          </cell>
        </row>
        <row r="31">
          <cell r="G31">
            <v>0</v>
          </cell>
          <cell r="I31">
            <v>0</v>
          </cell>
          <cell r="J31">
            <v>0</v>
          </cell>
        </row>
        <row r="32">
          <cell r="G32">
            <v>6384383</v>
          </cell>
          <cell r="I32">
            <v>5321289</v>
          </cell>
          <cell r="J32">
            <v>745296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0</v>
          </cell>
          <cell r="I34">
            <v>0</v>
          </cell>
          <cell r="J34">
            <v>0</v>
          </cell>
        </row>
        <row r="35">
          <cell r="G35">
            <v>1153429</v>
          </cell>
          <cell r="I35">
            <v>0</v>
          </cell>
          <cell r="J35">
            <v>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6219646</v>
          </cell>
          <cell r="I37">
            <v>778785</v>
          </cell>
          <cell r="J37">
            <v>701311</v>
          </cell>
        </row>
        <row r="38">
          <cell r="G38">
            <v>0</v>
          </cell>
          <cell r="I38">
            <v>0</v>
          </cell>
          <cell r="J38">
            <v>0</v>
          </cell>
        </row>
        <row r="39">
          <cell r="G39">
            <v>624713</v>
          </cell>
          <cell r="I39">
            <v>0</v>
          </cell>
          <cell r="J39">
            <v>0</v>
          </cell>
        </row>
        <row r="40">
          <cell r="G40">
            <v>0</v>
          </cell>
          <cell r="I40">
            <v>0</v>
          </cell>
          <cell r="J40">
            <v>0</v>
          </cell>
        </row>
        <row r="41">
          <cell r="G41">
            <v>0</v>
          </cell>
          <cell r="I41">
            <v>0</v>
          </cell>
          <cell r="J41">
            <v>0</v>
          </cell>
        </row>
        <row r="42">
          <cell r="G42">
            <v>0</v>
          </cell>
          <cell r="I42">
            <v>0</v>
          </cell>
          <cell r="J42">
            <v>0</v>
          </cell>
        </row>
        <row r="43">
          <cell r="G43">
            <v>0</v>
          </cell>
          <cell r="I43">
            <v>0</v>
          </cell>
          <cell r="J43">
            <v>0</v>
          </cell>
        </row>
        <row r="44">
          <cell r="G44">
            <v>0</v>
          </cell>
          <cell r="I44">
            <v>0</v>
          </cell>
          <cell r="J44">
            <v>0</v>
          </cell>
        </row>
        <row r="45">
          <cell r="G45">
            <v>77369729</v>
          </cell>
          <cell r="I45">
            <v>11505481</v>
          </cell>
          <cell r="J45">
            <v>37430812</v>
          </cell>
        </row>
        <row r="46">
          <cell r="G46">
            <v>153797</v>
          </cell>
          <cell r="I46">
            <v>0</v>
          </cell>
          <cell r="J46">
            <v>0</v>
          </cell>
        </row>
        <row r="47">
          <cell r="G47">
            <v>0</v>
          </cell>
          <cell r="I47">
            <v>0</v>
          </cell>
          <cell r="J47">
            <v>0</v>
          </cell>
        </row>
        <row r="48">
          <cell r="G48">
            <v>0</v>
          </cell>
          <cell r="I48">
            <v>0</v>
          </cell>
          <cell r="J48">
            <v>0</v>
          </cell>
        </row>
        <row r="49">
          <cell r="G49">
            <v>0</v>
          </cell>
          <cell r="I49">
            <v>0</v>
          </cell>
          <cell r="J49">
            <v>0</v>
          </cell>
        </row>
        <row r="50">
          <cell r="G50">
            <v>453293767</v>
          </cell>
          <cell r="I50">
            <v>0</v>
          </cell>
          <cell r="J50">
            <v>0</v>
          </cell>
        </row>
        <row r="51">
          <cell r="G51">
            <v>1959718828</v>
          </cell>
          <cell r="I51">
            <v>18405031</v>
          </cell>
          <cell r="J51">
            <v>0</v>
          </cell>
        </row>
        <row r="52">
          <cell r="G52">
            <v>16221035</v>
          </cell>
          <cell r="I52">
            <v>0</v>
          </cell>
          <cell r="J52">
            <v>0</v>
          </cell>
        </row>
        <row r="53">
          <cell r="G53">
            <v>0</v>
          </cell>
          <cell r="I53">
            <v>0</v>
          </cell>
          <cell r="J53">
            <v>0</v>
          </cell>
        </row>
        <row r="54">
          <cell r="G54">
            <v>95513122</v>
          </cell>
          <cell r="I54">
            <v>15780594</v>
          </cell>
          <cell r="J54">
            <v>31693343</v>
          </cell>
        </row>
        <row r="55">
          <cell r="G55">
            <v>0</v>
          </cell>
          <cell r="I55">
            <v>0</v>
          </cell>
          <cell r="J55">
            <v>0</v>
          </cell>
        </row>
        <row r="56">
          <cell r="G56">
            <v>59473116</v>
          </cell>
          <cell r="I56">
            <v>346550</v>
          </cell>
          <cell r="J56">
            <v>0</v>
          </cell>
        </row>
        <row r="57">
          <cell r="G57">
            <v>10206</v>
          </cell>
          <cell r="I57">
            <v>0</v>
          </cell>
          <cell r="J57">
            <v>0</v>
          </cell>
        </row>
        <row r="58">
          <cell r="G58">
            <v>0</v>
          </cell>
          <cell r="I58">
            <v>0</v>
          </cell>
          <cell r="J58">
            <v>0</v>
          </cell>
        </row>
        <row r="59">
          <cell r="G59">
            <v>8973405</v>
          </cell>
          <cell r="I59">
            <v>0</v>
          </cell>
          <cell r="J59">
            <v>0</v>
          </cell>
        </row>
        <row r="60">
          <cell r="G60">
            <v>0</v>
          </cell>
          <cell r="I60">
            <v>0</v>
          </cell>
          <cell r="J60">
            <v>0</v>
          </cell>
        </row>
        <row r="61">
          <cell r="G61">
            <v>217997417</v>
          </cell>
          <cell r="I61">
            <v>646388</v>
          </cell>
          <cell r="J61">
            <v>0</v>
          </cell>
        </row>
        <row r="62">
          <cell r="G62">
            <v>0</v>
          </cell>
          <cell r="I62">
            <v>0</v>
          </cell>
          <cell r="J62">
            <v>0</v>
          </cell>
        </row>
        <row r="63">
          <cell r="G63">
            <v>0</v>
          </cell>
          <cell r="I63">
            <v>0</v>
          </cell>
          <cell r="J63">
            <v>0</v>
          </cell>
        </row>
        <row r="64">
          <cell r="G64">
            <v>30400</v>
          </cell>
          <cell r="I64">
            <v>0</v>
          </cell>
          <cell r="J64">
            <v>0</v>
          </cell>
        </row>
        <row r="65">
          <cell r="G65">
            <v>0</v>
          </cell>
          <cell r="I65">
            <v>0</v>
          </cell>
          <cell r="J65">
            <v>0</v>
          </cell>
        </row>
        <row r="66">
          <cell r="G66">
            <v>0</v>
          </cell>
          <cell r="I66">
            <v>0</v>
          </cell>
          <cell r="J66">
            <v>0</v>
          </cell>
        </row>
        <row r="67">
          <cell r="G67">
            <v>0</v>
          </cell>
          <cell r="I67">
            <v>0</v>
          </cell>
          <cell r="J67">
            <v>0</v>
          </cell>
        </row>
        <row r="68">
          <cell r="G68">
            <v>0</v>
          </cell>
          <cell r="I68">
            <v>0</v>
          </cell>
          <cell r="J68">
            <v>0</v>
          </cell>
        </row>
        <row r="69">
          <cell r="H69">
            <v>770440894</v>
          </cell>
          <cell r="I69">
            <v>0</v>
          </cell>
          <cell r="J69">
            <v>49996081</v>
          </cell>
        </row>
        <row r="70">
          <cell r="H70">
            <v>8557809</v>
          </cell>
          <cell r="I70">
            <v>309031</v>
          </cell>
          <cell r="J70">
            <v>732293</v>
          </cell>
        </row>
        <row r="71">
          <cell r="H71">
            <v>151874155</v>
          </cell>
          <cell r="I71">
            <v>177362</v>
          </cell>
          <cell r="J71">
            <v>9760846</v>
          </cell>
        </row>
        <row r="72">
          <cell r="H72">
            <v>7600</v>
          </cell>
          <cell r="I72">
            <v>760</v>
          </cell>
          <cell r="J72">
            <v>5067</v>
          </cell>
        </row>
        <row r="73">
          <cell r="G73">
            <v>8207522</v>
          </cell>
          <cell r="I73">
            <v>0</v>
          </cell>
          <cell r="J73">
            <v>0</v>
          </cell>
        </row>
        <row r="74">
          <cell r="G74">
            <v>0</v>
          </cell>
          <cell r="I74">
            <v>0</v>
          </cell>
          <cell r="J74">
            <v>0</v>
          </cell>
        </row>
        <row r="75">
          <cell r="G75">
            <v>0</v>
          </cell>
          <cell r="I75">
            <v>0</v>
          </cell>
          <cell r="J75">
            <v>0</v>
          </cell>
        </row>
        <row r="76">
          <cell r="G76">
            <v>0</v>
          </cell>
          <cell r="I76">
            <v>0</v>
          </cell>
          <cell r="J76">
            <v>0</v>
          </cell>
        </row>
        <row r="77">
          <cell r="G77">
            <v>3484822</v>
          </cell>
          <cell r="I77">
            <v>0</v>
          </cell>
          <cell r="J77">
            <v>0</v>
          </cell>
        </row>
        <row r="78">
          <cell r="G78">
            <v>868237</v>
          </cell>
          <cell r="I78">
            <v>0</v>
          </cell>
          <cell r="J78">
            <v>0</v>
          </cell>
        </row>
        <row r="79">
          <cell r="G79">
            <v>0</v>
          </cell>
          <cell r="I79">
            <v>0</v>
          </cell>
          <cell r="J79">
            <v>0</v>
          </cell>
        </row>
        <row r="80">
          <cell r="G80">
            <v>2392681</v>
          </cell>
          <cell r="I80">
            <v>0</v>
          </cell>
          <cell r="J80">
            <v>642772</v>
          </cell>
        </row>
        <row r="81">
          <cell r="G81">
            <v>0</v>
          </cell>
          <cell r="I81">
            <v>0</v>
          </cell>
          <cell r="J81">
            <v>0</v>
          </cell>
        </row>
      </sheetData>
      <sheetData sheetId="1"/>
      <sheetData sheetId="2"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</sheetData>
      <sheetData sheetId="3"/>
      <sheetData sheetId="4">
        <row r="14">
          <cell r="C14">
            <v>203849976</v>
          </cell>
        </row>
        <row r="17">
          <cell r="C17">
            <v>77354460</v>
          </cell>
        </row>
        <row r="20">
          <cell r="C20">
            <v>6384882</v>
          </cell>
        </row>
        <row r="23">
          <cell r="C23">
            <v>1153429</v>
          </cell>
        </row>
        <row r="26">
          <cell r="C26">
            <v>6219646</v>
          </cell>
        </row>
        <row r="29">
          <cell r="C29">
            <v>-4042937</v>
          </cell>
        </row>
        <row r="32">
          <cell r="C32">
            <v>624713</v>
          </cell>
        </row>
        <row r="41">
          <cell r="C41">
            <v>0</v>
          </cell>
        </row>
        <row r="44">
          <cell r="C44">
            <v>77523526</v>
          </cell>
        </row>
        <row r="47">
          <cell r="C47">
            <v>2524746752</v>
          </cell>
        </row>
        <row r="50">
          <cell r="C50">
            <v>286454144</v>
          </cell>
        </row>
        <row r="53">
          <cell r="C53">
            <v>30400</v>
          </cell>
        </row>
        <row r="56">
          <cell r="C56">
            <v>-930880458</v>
          </cell>
        </row>
        <row r="59">
          <cell r="C59">
            <v>12560581</v>
          </cell>
        </row>
        <row r="62">
          <cell r="C62">
            <v>0</v>
          </cell>
        </row>
        <row r="65">
          <cell r="C65">
            <v>2392681</v>
          </cell>
        </row>
      </sheetData>
      <sheetData sheetId="5"/>
      <sheetData sheetId="6"/>
      <sheetData sheetId="7"/>
      <sheetData sheetId="8">
        <row r="4">
          <cell r="A4" t="str">
            <v>DEL 1 DE ENERO AL 30 DE JUNIO DE 2022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0"/>
  <sheetViews>
    <sheetView showGridLines="0" tabSelected="1" topLeftCell="A22" workbookViewId="0">
      <selection sqref="A1:F4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tr">
        <f>'[1]5 EFE'!A4:G4</f>
        <v>DEL 1 DE ENERO AL 30 DE JUNIO DE 2022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3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8" t="s">
        <v>9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10</v>
      </c>
      <c r="B8" s="16">
        <f>SUM(B10+B27)</f>
        <v>2264371795</v>
      </c>
      <c r="C8" s="17">
        <f t="shared" ref="C8:E8" si="0">SUM(C10+C27)</f>
        <v>2363862282</v>
      </c>
      <c r="D8" s="17">
        <f t="shared" si="0"/>
        <v>2369689394</v>
      </c>
      <c r="E8" s="16">
        <f t="shared" si="0"/>
        <v>2258544683</v>
      </c>
      <c r="F8" s="16">
        <f>SUM(E8-B8)</f>
        <v>-5827112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11</v>
      </c>
      <c r="B10" s="20">
        <f>SUM(B12:B24)</f>
        <v>291544169</v>
      </c>
      <c r="C10" s="21">
        <f t="shared" ref="C10:F10" si="1">SUM(C12:C24)</f>
        <v>2316691085</v>
      </c>
      <c r="D10" s="21">
        <f t="shared" si="1"/>
        <v>2239428180</v>
      </c>
      <c r="E10" s="20">
        <f t="shared" si="1"/>
        <v>368807074</v>
      </c>
      <c r="F10" s="20">
        <f t="shared" si="1"/>
        <v>77262905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12</v>
      </c>
      <c r="B12" s="23">
        <f>SUM('[1]1ESF'!C14)</f>
        <v>203849976</v>
      </c>
      <c r="C12" s="24">
        <f>SUM('[1]BALANZA AC.'!I15:I21)+'[1]BALANZA AC.'!G15+'[1]BALANZA AC.'!G16+'[1]BALANZA AC.'!G17+'[1]BALANZA AC.'!G18+'[1]BALANZA AC.'!G19+'[1]BALANZA AC.'!G20+'[1]BALANZA AC.'!G21-'[1]1ESF'!C14</f>
        <v>2026173114</v>
      </c>
      <c r="D12" s="24">
        <f>SUM('[1]BALANZA AC.'!J15:J21)+'[1]AJUSTES DE CONSOLIDACIÓN'!F69</f>
        <v>1956803572</v>
      </c>
      <c r="E12" s="23">
        <f>SUM(B12+C12-D12)</f>
        <v>273219518</v>
      </c>
      <c r="F12" s="23">
        <f>SUM(E12-B12)</f>
        <v>69369542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13</v>
      </c>
      <c r="B14" s="23">
        <f>SUM('[1]1ESF'!C17)</f>
        <v>77354460</v>
      </c>
      <c r="C14" s="23">
        <f>SUM('[1]BALANZA AC.'!I22:I28)+'[1]BALANZA AC.'!G22+'[1]BALANZA AC.'!G23+'[1]BALANZA AC.'!G24+'[1]BALANZA AC.'!G25+'[1]BALANZA AC.'!G26+'[1]BALANZA AC.'!G27+'[1]BALANZA AC.'!G28-'[1]1ESF'!C17</f>
        <v>284335435</v>
      </c>
      <c r="D14" s="23">
        <f>SUM('[1]BALANZA AC.'!J22:J28)+'[1]AJUSTES DE CONSOLIDACIÓN'!F70</f>
        <v>281105539</v>
      </c>
      <c r="E14" s="23">
        <f>SUM(B14+C14-D14)</f>
        <v>80584356</v>
      </c>
      <c r="F14" s="23">
        <f>SUM(E14-B14)</f>
        <v>3229896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14</v>
      </c>
      <c r="B16" s="23">
        <f>SUM('[1]1ESF'!C20)</f>
        <v>6384882</v>
      </c>
      <c r="C16" s="23">
        <f>SUM('[1]BALANZA AC.'!I29:I33)+'[1]BALANZA AC.'!G29+'[1]BALANZA AC.'!G30+'[1]BALANZA AC.'!G31+'[1]BALANZA AC.'!G32+'[1]BALANZA AC.'!G33-'[1]1ESF'!C20</f>
        <v>5403751</v>
      </c>
      <c r="D16" s="23">
        <f>SUM('[1]BALANZA AC.'!J29:J33)</f>
        <v>817758</v>
      </c>
      <c r="E16" s="23">
        <f>SUM(B16+C16-D16)</f>
        <v>10970875</v>
      </c>
      <c r="F16" s="23">
        <f>SUM(E16-B16)</f>
        <v>4585993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15</v>
      </c>
      <c r="B18" s="23">
        <f>SUM('[1]1ESF'!C23)</f>
        <v>1153429</v>
      </c>
      <c r="C18" s="23">
        <f>SUM('[1]BALANZA AC.'!I34:I36)+'[1]BALANZA AC.'!G34+'[1]BALANZA AC.'!G35+'[1]BALANZA AC.'!G36-'[1]1ESF'!C23</f>
        <v>0</v>
      </c>
      <c r="D18" s="23">
        <f>SUM('[1]BALANZA AC.'!J34:J36)</f>
        <v>0</v>
      </c>
      <c r="E18" s="23">
        <f>SUM(B18+C18-D18)</f>
        <v>1153429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16</v>
      </c>
      <c r="B20" s="23">
        <f>SUM('[1]1ESF'!C26)</f>
        <v>6219646</v>
      </c>
      <c r="C20" s="23">
        <f>SUM('[1]BALANZA AC.'!I37)+'[1]BALANZA AC.'!G37-'[1]1ESF'!C26</f>
        <v>778785</v>
      </c>
      <c r="D20" s="23">
        <f>SUM('[1]BALANZA AC.'!J37)</f>
        <v>701311</v>
      </c>
      <c r="E20" s="23">
        <f>SUM(B20+C20-D20)</f>
        <v>6297120</v>
      </c>
      <c r="F20" s="23">
        <f>SUM(E20-B20)</f>
        <v>77474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17</v>
      </c>
      <c r="B22" s="23">
        <f>SUM('[1]1ESF'!C29)</f>
        <v>-4042937</v>
      </c>
      <c r="C22" s="23">
        <v>0</v>
      </c>
      <c r="D22" s="23">
        <v>0</v>
      </c>
      <c r="E22" s="23">
        <f>SUM(B22+C22-D22)</f>
        <v>-4042937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18</v>
      </c>
      <c r="B24" s="23">
        <f>SUM('[1]1ESF'!C32)</f>
        <v>624713</v>
      </c>
      <c r="C24" s="23">
        <f>SUM('[1]BALANZA AC.'!I38:I40)+'[1]BALANZA AC.'!G38+'[1]BALANZA AC.'!G39+'[1]BALANZA AC.'!G40-'[1]1ESF'!C32</f>
        <v>0</v>
      </c>
      <c r="D24" s="23">
        <f>SUM('[1]BALANZA AC.'!J38:J40)</f>
        <v>0</v>
      </c>
      <c r="E24" s="23">
        <f>SUM(B24+C24-D24)</f>
        <v>624713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19</v>
      </c>
      <c r="B27" s="20">
        <f>SUM(B29:B45)</f>
        <v>1972827626</v>
      </c>
      <c r="C27" s="20">
        <f>SUM(C29:C45)</f>
        <v>47171197</v>
      </c>
      <c r="D27" s="20">
        <f>SUM(D29:D45)</f>
        <v>130261214</v>
      </c>
      <c r="E27" s="20">
        <f>SUM(E29:E45)</f>
        <v>1889737609</v>
      </c>
      <c r="F27" s="20">
        <f>SUM(F29:F45)</f>
        <v>-83090017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20</v>
      </c>
      <c r="B29" s="23">
        <f>SUM('[1]1ESF'!C41)</f>
        <v>0</v>
      </c>
      <c r="C29" s="23">
        <f>SUM('[1]BALANZA AC.'!I41:I44)+'[1]BALANZA AC.'!G41+'[1]BALANZA AC.'!G42+'[1]BALANZA AC.'!G43+'[1]BALANZA AC.'!G44-'[1]1ESF'!C41</f>
        <v>0</v>
      </c>
      <c r="D29" s="23">
        <f>SUM('[1]BALANZA AC.'!J41:J44)</f>
        <v>0</v>
      </c>
      <c r="E29" s="23">
        <f>SUM(B29+C29-D29)</f>
        <v>0</v>
      </c>
      <c r="F29" s="23">
        <f>SUM(E29-B29)</f>
        <v>0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21</v>
      </c>
      <c r="B31" s="23">
        <f>SUM('[1]1ESF'!C44)</f>
        <v>77523526</v>
      </c>
      <c r="C31" s="23">
        <f>SUM('[1]BALANZA AC.'!I45:I49)+'[1]BALANZA AC.'!G45+'[1]BALANZA AC.'!G46+'[1]BALANZA AC.'!G47+'[1]BALANZA AC.'!G48+'[1]BALANZA AC.'!G49-'[1]1ESF'!C44</f>
        <v>11505481</v>
      </c>
      <c r="D31" s="23">
        <f>SUM('[1]BALANZA AC.'!J45:J49)+'[1]AJUSTES DE CONSOLIDACIÓN'!F71</f>
        <v>37430812</v>
      </c>
      <c r="E31" s="23">
        <f>SUM(B31+C31-D31)</f>
        <v>51598195</v>
      </c>
      <c r="F31" s="23">
        <f>SUM(E31-B31)</f>
        <v>-25925331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22</v>
      </c>
      <c r="B33" s="23">
        <f>SUM('[1]1ESF'!C47)</f>
        <v>2524746752</v>
      </c>
      <c r="C33" s="23">
        <f>SUM('[1]BALANZA AC.'!I50:I55)+'[1]BALANZA AC.'!G50+'[1]BALANZA AC.'!G51+'[1]BALANZA AC.'!G52+'[1]BALANZA AC.'!G53+'[1]BALANZA AC.'!G54+'[1]BALANZA AC.'!G55-'[1]1ESF'!C47</f>
        <v>34185625</v>
      </c>
      <c r="D33" s="23">
        <f>SUM('[1]BALANZA AC.'!J50:J55)</f>
        <v>31693343</v>
      </c>
      <c r="E33" s="23">
        <f>SUM(B33+C33-D33)</f>
        <v>2527239034</v>
      </c>
      <c r="F33" s="23">
        <f>SUM(E33-B33)</f>
        <v>2492282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23</v>
      </c>
      <c r="B35" s="23">
        <f>SUM('[1]1ESF'!C50)</f>
        <v>286454144</v>
      </c>
      <c r="C35" s="23">
        <f>SUM('[1]BALANZA AC.'!I56:I63)+'[1]BALANZA AC.'!G56+'[1]BALANZA AC.'!G57+'[1]BALANZA AC.'!G58+'[1]BALANZA AC.'!G59+'[1]BALANZA AC.'!G60+'[1]BALANZA AC.'!G61+'[1]BALANZA AC.'!G62+'[1]BALANZA AC.'!G63-'[1]1ESF'!C50</f>
        <v>992938</v>
      </c>
      <c r="D35" s="23">
        <f>SUM('[1]BALANZA AC.'!J56:J63)</f>
        <v>0</v>
      </c>
      <c r="E35" s="23">
        <f>SUM(B35+C35-D35)</f>
        <v>287447082</v>
      </c>
      <c r="F35" s="23">
        <f>SUM(E35-B35)</f>
        <v>992938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24</v>
      </c>
      <c r="B37" s="23">
        <f>SUM('[1]1ESF'!C53)</f>
        <v>30400</v>
      </c>
      <c r="C37" s="23">
        <f>SUM('[1]BALANZA AC.'!I64:I68)+'[1]BALANZA AC.'!G64+'[1]BALANZA AC.'!G65+'[1]BALANZA AC.'!G66+'[1]BALANZA AC.'!G67+'[1]BALANZA AC.'!G68-'[1]1ESF'!C53</f>
        <v>0</v>
      </c>
      <c r="D37" s="23">
        <f>SUM('[1]BALANZA AC.'!J64:J68)</f>
        <v>0</v>
      </c>
      <c r="E37" s="23">
        <f>SUM(B37+C37-D37)</f>
        <v>30400</v>
      </c>
      <c r="F37" s="23">
        <f>SUM(E37-B37)</f>
        <v>0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25</v>
      </c>
      <c r="B39" s="23">
        <f>SUM('[1]1ESF'!C56)</f>
        <v>-930880458</v>
      </c>
      <c r="C39" s="23">
        <f>SUM('[1]BALANZA AC.'!I69:I72)</f>
        <v>487153</v>
      </c>
      <c r="D39" s="23">
        <f>SUM('[1]BALANZA AC.'!J69:J72)+'[1]BALANZA AC.'!H69+'[1]BALANZA AC.'!H70+'[1]BALANZA AC.'!H71+'[1]BALANZA AC.'!H72+'[1]1ESF'!C56</f>
        <v>60494287</v>
      </c>
      <c r="E39" s="23">
        <f>SUM(B39+C39-D39)</f>
        <v>-990887592</v>
      </c>
      <c r="F39" s="23">
        <f>SUM(E39-B39)</f>
        <v>-60007134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26</v>
      </c>
      <c r="B41" s="23">
        <f>SUM('[1]1ESF'!C59)</f>
        <v>12560581</v>
      </c>
      <c r="C41" s="23">
        <f>SUM('[1]BALANZA AC.'!I73:I78)+'[1]BALANZA AC.'!G73+'[1]BALANZA AC.'!G74+'[1]BALANZA AC.'!G75+'[1]BALANZA AC.'!G76+'[1]BALANZA AC.'!G77+'[1]BALANZA AC.'!G78-'[1]1ESF'!C59</f>
        <v>0</v>
      </c>
      <c r="D41" s="23">
        <f>SUM('[1]BALANZA AC.'!J73:J78)</f>
        <v>0</v>
      </c>
      <c r="E41" s="23">
        <f>SUM(B41+C41-D41)</f>
        <v>12560581</v>
      </c>
      <c r="F41" s="23">
        <f>SUM(E41-B41)</f>
        <v>0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27</v>
      </c>
      <c r="B43" s="23">
        <f>SUM('[1]1ESF'!C62)</f>
        <v>0</v>
      </c>
      <c r="C43" s="23">
        <f>SUM('[1]BALANZA AC.'!I79)+'[1]BALANZA AC.'!G79-'[1]1ESF'!C62</f>
        <v>0</v>
      </c>
      <c r="D43" s="23">
        <f>SUM('[1]BALANZA AC.'!J79)</f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28</v>
      </c>
      <c r="B45" s="23">
        <f>SUM('[1]1ESF'!C65)</f>
        <v>2392681</v>
      </c>
      <c r="C45" s="23">
        <f>SUM('[1]BALANZA AC.'!I80:I81)+'[1]BALANZA AC.'!G80+'[1]BALANZA AC.'!G81-'[1]1ESF'!C65</f>
        <v>0</v>
      </c>
      <c r="D45" s="23">
        <f>SUM('[1]BALANZA AC.'!J80:J81)</f>
        <v>642772</v>
      </c>
      <c r="E45" s="23">
        <f>SUM(B45+C45-D45)</f>
        <v>1749909</v>
      </c>
      <c r="F45" s="23">
        <f>SUM(E45-B45)</f>
        <v>-642772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29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3"/>
      <c r="B50" s="33"/>
      <c r="C50" s="33"/>
    </row>
    <row r="51" spans="1:6" x14ac:dyDescent="0.25">
      <c r="A51" s="33"/>
      <c r="B51" s="33"/>
      <c r="C51" s="33"/>
    </row>
    <row r="52" spans="1:6" x14ac:dyDescent="0.25">
      <c r="A52" s="33"/>
      <c r="B52" s="33"/>
      <c r="C52" s="33"/>
    </row>
    <row r="53" spans="1:6" x14ac:dyDescent="0.25">
      <c r="A53" s="33"/>
      <c r="B53" s="33"/>
      <c r="C53" s="33"/>
    </row>
    <row r="54" spans="1:6" x14ac:dyDescent="0.25">
      <c r="A54" s="33"/>
      <c r="B54" s="33"/>
      <c r="C54" s="33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2022-07-28T17:16:03Z</dcterms:created>
  <dcterms:modified xsi:type="dcterms:W3CDTF">2022-07-28T17:16:04Z</dcterms:modified>
</cp:coreProperties>
</file>