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595" windowHeight="8910" firstSheet="2" activeTab="3"/>
  </bookViews>
  <sheets>
    <sheet name="Formato 13" sheetId="1" state="hidden" r:id="rId1"/>
    <sheet name="INFORME GOB CONAC " sheetId="2" state="hidden" r:id="rId2"/>
    <sheet name=" FORMATO 12 PAG 1" sheetId="3" r:id="rId3"/>
    <sheet name="FORMATO 12 PAG. 2" sheetId="4" r:id="rId4"/>
    <sheet name="ingresos propios" sheetId="5" state="hidden" r:id="rId5"/>
  </sheets>
  <externalReferences>
    <externalReference r:id="rId8"/>
    <externalReference r:id="rId9"/>
  </externalReferences>
  <definedNames>
    <definedName name="_xlnm.Print_Area" localSheetId="2">' FORMATO 12 PAG 1'!$B$1:$K$24</definedName>
    <definedName name="_xlnm.Print_Area" localSheetId="3">'FORMATO 12 PAG. 2'!$A$1:$H$45</definedName>
    <definedName name="_xlnm.Print_Area" localSheetId="1">'INFORME GOB CONAC '!$A$1:$L$26</definedName>
    <definedName name="_xlnm.Print_Area" localSheetId="4">'ingresos propios'!$A$1:$F$30</definedName>
    <definedName name="def">#REF!</definedName>
    <definedName name="_xlnm.Print_Titles" localSheetId="0">'Formato 13'!$1:$9</definedName>
    <definedName name="Z_3364DC88_54FD_4BDC_995B_95BF35C9E272_.wvu.Cols" localSheetId="1" hidden="1">'INFORME GOB CONAC '!$H:$H</definedName>
    <definedName name="Z_3364DC88_54FD_4BDC_995B_95BF35C9E272_.wvu.PrintArea" localSheetId="1" hidden="1">'INFORME GOB CONAC '!$A$1:$I$26</definedName>
    <definedName name="Z_4627C745_6D5F_4A7F_B0D9_257B7B645DB3_.wvu.Cols" localSheetId="1" hidden="1">'INFORME GOB CONAC '!$H:$H</definedName>
    <definedName name="Z_4627C745_6D5F_4A7F_B0D9_257B7B645DB3_.wvu.PrintArea" localSheetId="1" hidden="1">'INFORME GOB CONAC '!$A$1:$I$26</definedName>
  </definedNames>
  <calcPr fullCalcOnLoad="1"/>
</workbook>
</file>

<file path=xl/sharedStrings.xml><?xml version="1.0" encoding="utf-8"?>
<sst xmlns="http://schemas.openxmlformats.org/spreadsheetml/2006/main" count="146" uniqueCount="110">
  <si>
    <t>IMPORTE TOTAL</t>
  </si>
  <si>
    <t>BANOBRAS S.N.C</t>
  </si>
  <si>
    <t>FAFEF</t>
  </si>
  <si>
    <t>TOTAL</t>
  </si>
  <si>
    <t>IMPUESTOS</t>
  </si>
  <si>
    <t>CONTRIBUCIONES DE MEJORAS</t>
  </si>
  <si>
    <t>DERECHOS</t>
  </si>
  <si>
    <t>PRODUCTOS</t>
  </si>
  <si>
    <t>APROVECHAMIENTOS</t>
  </si>
  <si>
    <t>CONCEPTO</t>
  </si>
  <si>
    <t>INGRESOS POR VENTA DE BIENES Y SERVICIOS</t>
  </si>
  <si>
    <t>BANORTE S.A.</t>
  </si>
  <si>
    <t xml:space="preserve">TESORERÍA </t>
  </si>
  <si>
    <t>ANEXO: INFORME DE GOBIERNO AL 31 DE DICIEMBRE DEL 2011</t>
  </si>
  <si>
    <t>DEUDA PÚBLICA</t>
  </si>
  <si>
    <t>INSTITUCION  BANCARIA</t>
  </si>
  <si>
    <t>FECHA DE VENCIMIENTO</t>
  </si>
  <si>
    <t>IMPORTE CONTRATADO</t>
  </si>
  <si>
    <t xml:space="preserve">SALDO </t>
  </si>
  <si>
    <t xml:space="preserve">TOTAL </t>
  </si>
  <si>
    <t>CRÉDITOS A LARGO PLAZO</t>
  </si>
  <si>
    <t>BANCA DE DESARROLLO</t>
  </si>
  <si>
    <t>BANOBRAS, S.N.C.</t>
  </si>
  <si>
    <t>*</t>
  </si>
  <si>
    <t>BANCA COMERCIAL</t>
  </si>
  <si>
    <t>BANORTE</t>
  </si>
  <si>
    <t>Saneamiento financiero</t>
  </si>
  <si>
    <t xml:space="preserve">
Crédito Simple</t>
  </si>
  <si>
    <t>INTERESES</t>
  </si>
  <si>
    <t>SANTANDER</t>
  </si>
  <si>
    <t>BANCOMER</t>
  </si>
  <si>
    <t>CREDITO 7,244 MDP</t>
  </si>
  <si>
    <t>SANTANDER S.A.</t>
  </si>
  <si>
    <t>BANCOMER S.A.</t>
  </si>
  <si>
    <t xml:space="preserve">
Refinanciamiento</t>
  </si>
  <si>
    <t xml:space="preserve">Tipo de
Obligación
</t>
  </si>
  <si>
    <t>Plazo</t>
  </si>
  <si>
    <t>Tasa</t>
  </si>
  <si>
    <t>Fin, Destino y Objeto</t>
  </si>
  <si>
    <t>Acreedor, Proveedor o Contratista</t>
  </si>
  <si>
    <t>Importe Total</t>
  </si>
  <si>
    <t>Fondo</t>
  </si>
  <si>
    <t>Importe 
Garantizado</t>
  </si>
  <si>
    <t>Importe
 Pagado</t>
  </si>
  <si>
    <t>% Respecto al Total</t>
  </si>
  <si>
    <t>Importe y porcentaje del
 total que se paga y 
garantiza con los recursos 
de dichos fondos</t>
  </si>
  <si>
    <t>(-)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</si>
  <si>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</si>
  <si>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</si>
  <si>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</si>
  <si>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</si>
  <si>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.</t>
  </si>
  <si>
    <t>Ingresos Propios</t>
  </si>
  <si>
    <t>Porcentaje</t>
  </si>
  <si>
    <t>Saldo de la Deuda Pública</t>
  </si>
  <si>
    <t>Producto interno bruto estatal</t>
  </si>
  <si>
    <t>Refinanciamiento</t>
  </si>
  <si>
    <t>Deuda Pública Bruta Total descontando la amortización 1</t>
  </si>
  <si>
    <t>Entidad Federativa: Chiapas</t>
  </si>
  <si>
    <t>Secretaría de Hacienda, Tesorería Única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</si>
  <si>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</si>
  <si>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</si>
  <si>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</si>
  <si>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</si>
  <si>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</si>
  <si>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</si>
  <si>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</si>
  <si>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</si>
  <si>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</si>
  <si>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Ejercicio y destino de gasto federalizado y reintegros</t>
  </si>
  <si>
    <t xml:space="preserve">Un comparativo de la relación deuda pública  bruta total a producto interno bruto del estado entre el 31 de diciembre del ejercicio fiscal anterior y la fecha de  la amortización.
</t>
  </si>
  <si>
    <t xml:space="preserve">Un comparativo de la relación deuda pública bruta total a ingresos propios del estado o municipio, según corresponda, entre el 31 de diciembre del ejercicio fiscal anterior y la fecha de la amortización.
</t>
  </si>
  <si>
    <t>TIIE + 0.95</t>
  </si>
  <si>
    <t>TIIE+ 0.70</t>
  </si>
  <si>
    <t>Importe</t>
  </si>
  <si>
    <t>6.85 + 0.88
6.59 + 0.88
7.66 + 0.88</t>
  </si>
  <si>
    <t>INCREMENTO</t>
  </si>
  <si>
    <t>BANOBRAS 2,918 MDP</t>
  </si>
  <si>
    <t>Tesorero</t>
  </si>
  <si>
    <t>TESORERO</t>
  </si>
  <si>
    <t>C.P. JAVIER BALTAZAR ALEJO</t>
  </si>
  <si>
    <t>(-) Amortización 4</t>
  </si>
  <si>
    <t>Deuda Pública Bruta Total descontando la amortización 4</t>
  </si>
  <si>
    <t>f.g.p.</t>
  </si>
  <si>
    <t>C.P. JOSÉ LUIS ORDAZ ORDÓÑEZ</t>
  </si>
  <si>
    <t>SALDO AL 31/12/21</t>
  </si>
  <si>
    <t xml:space="preserve">La reducción del saldo de su deuda pública bruta total con motivo de cada una de las amortizaciones  a que se refiere este artículo, con relación al registrado al 31 de diciembre del ejercicio fiscal anterior.
</t>
  </si>
  <si>
    <t>no reales</t>
  </si>
  <si>
    <t>C.P. Javier Baltazar Alejo</t>
  </si>
  <si>
    <t>C.P. José Luis Ordaz Ordóñez</t>
  </si>
  <si>
    <t>EVOLUCIÓN DE LOS INGRESOS PROPIOS
DICIEMBRE REAL  2022</t>
  </si>
  <si>
    <t>21111403 “Deuda Pública”</t>
  </si>
  <si>
    <t>Director de Atención Municipal y Deuda Pública</t>
  </si>
  <si>
    <t>Deuda Pública Bruta Total al 31 de diciembre 2022</t>
  </si>
  <si>
    <t xml:space="preserve">  Al 31 de diciembre del  año anterior
2022</t>
  </si>
  <si>
    <t xml:space="preserve">* Nota: PIB 2020 Revisada , debido a que no hay referencia 2021, 2022 y 2023 </t>
  </si>
  <si>
    <t xml:space="preserve">DIRECTOR DE ATENCIÓN MUNICIPAL Y DEUDA PÚBLICA
</t>
  </si>
  <si>
    <t>TIIE + 0.50</t>
  </si>
  <si>
    <t>TIIE + 0.57</t>
  </si>
  <si>
    <t>EVOLUCIÓN DE LOS INGRESOS PROPIOS
ENERO A MAYO Y PRELIMINAR DE JUNIO DE 2023</t>
  </si>
  <si>
    <t xml:space="preserve">Al período: Del 01 de Enero al 30 de septiembre de 2023 </t>
  </si>
  <si>
    <t>SALDO Y SERVICIO DE LA DEUDA PÚBLICA DEL 01 DE ENERO AL 30 DE SEPTIEMBRE DE 2023</t>
  </si>
  <si>
    <t xml:space="preserve">Entidad Federativa: Chiapas
Formato de información de obligaciones pagadas o garantizadas con fondos federales 
Al período del 01 de Enero al 30 de septiembre del 2023
</t>
  </si>
  <si>
    <t>AMORTIZACION F.G.</t>
  </si>
  <si>
    <t>AMORTIZACION FAFEF</t>
  </si>
  <si>
    <t xml:space="preserve">Tercer Trimestre 2023    </t>
  </si>
  <si>
    <t>acumulado de agosto</t>
  </si>
  <si>
    <t>no reales de septiembre</t>
  </si>
  <si>
    <t>Nota: Datos reales a agosto según oficio No.SH/SUBI/DI/080/2023,  enviado por la Dirección de Ingresos y datos estimados a septiembre según oficio No.  SH/SUBI/0036/2023, enviado por la Subsecretaría de Ingresos</t>
  </si>
  <si>
    <t>El saldo de la Deuda Pública al  3er. trimestre de 2023  por  la cantidad de $12,980,998,383.92  no coincide con las cifras reportadas al mes de septiembre 2023 por la cantidad de $12,781,142,909.02, en razón de que no estan deducidas las amortizaciones por $199,855,474.90 efectuadas  con Fuente de Financiamiento Fondo General de Participaciones.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</si>
</sst>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6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Americana BT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3" fontId="0" fillId="0" borderId="0" xfId="49" applyFont="1" applyAlignment="1">
      <alignment/>
    </xf>
    <xf numFmtId="165" fontId="2" fillId="0" borderId="0" xfId="83" applyNumberFormat="1" applyFont="1" applyBorder="1">
      <alignment/>
      <protection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3" fontId="2" fillId="0" borderId="0" xfId="83" applyNumberFormat="1" applyFont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 wrapText="1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0" fontId="0" fillId="0" borderId="0" xfId="81" applyNumberFormat="1">
      <alignment/>
      <protection/>
    </xf>
    <xf numFmtId="4" fontId="0" fillId="0" borderId="14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2" fontId="2" fillId="0" borderId="0" xfId="0" applyNumberFormat="1" applyFont="1" applyFill="1" applyAlignment="1">
      <alignment/>
    </xf>
    <xf numFmtId="43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1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43" fontId="2" fillId="0" borderId="0" xfId="49" applyFont="1" applyBorder="1" applyAlignment="1">
      <alignment horizontal="center" vertical="center"/>
    </xf>
    <xf numFmtId="43" fontId="0" fillId="0" borderId="0" xfId="49" applyFont="1" applyFill="1" applyBorder="1" applyAlignment="1">
      <alignment horizontal="center" vertical="center"/>
    </xf>
    <xf numFmtId="43" fontId="0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0" fillId="0" borderId="0" xfId="49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top"/>
    </xf>
    <xf numFmtId="43" fontId="2" fillId="0" borderId="0" xfId="64" applyFont="1" applyAlignment="1">
      <alignment/>
    </xf>
    <xf numFmtId="43" fontId="0" fillId="0" borderId="0" xfId="64" applyFill="1" applyBorder="1" applyAlignment="1">
      <alignment/>
    </xf>
    <xf numFmtId="43" fontId="0" fillId="0" borderId="0" xfId="64" applyFont="1" applyFill="1" applyAlignment="1">
      <alignment/>
    </xf>
    <xf numFmtId="0" fontId="12" fillId="0" borderId="0" xfId="0" applyFont="1" applyFill="1" applyAlignment="1">
      <alignment horizontal="center"/>
    </xf>
    <xf numFmtId="43" fontId="0" fillId="0" borderId="0" xfId="64" applyFill="1" applyAlignment="1">
      <alignment/>
    </xf>
    <xf numFmtId="43" fontId="2" fillId="0" borderId="0" xfId="64" applyFont="1" applyFill="1" applyAlignment="1">
      <alignment/>
    </xf>
    <xf numFmtId="0" fontId="14" fillId="0" borderId="17" xfId="71" applyFont="1" applyFill="1" applyBorder="1" applyAlignment="1">
      <alignment vertical="center" wrapText="1"/>
      <protection/>
    </xf>
    <xf numFmtId="0" fontId="14" fillId="0" borderId="16" xfId="71" applyFont="1" applyFill="1" applyBorder="1" applyAlignment="1">
      <alignment horizontal="center" vertical="center" wrapText="1"/>
      <protection/>
    </xf>
    <xf numFmtId="0" fontId="14" fillId="0" borderId="11" xfId="71" applyFont="1" applyFill="1" applyBorder="1" applyAlignment="1">
      <alignment horizontal="center" vertical="center" wrapText="1"/>
      <protection/>
    </xf>
    <xf numFmtId="0" fontId="13" fillId="0" borderId="18" xfId="71" applyFont="1" applyFill="1" applyBorder="1">
      <alignment/>
      <protection/>
    </xf>
    <xf numFmtId="0" fontId="13" fillId="0" borderId="15" xfId="71" applyFont="1" applyFill="1" applyBorder="1">
      <alignment/>
      <protection/>
    </xf>
    <xf numFmtId="0" fontId="13" fillId="0" borderId="19" xfId="71" applyFont="1" applyFill="1" applyBorder="1">
      <alignment/>
      <protection/>
    </xf>
    <xf numFmtId="0" fontId="13" fillId="0" borderId="16" xfId="71" applyFont="1" applyFill="1" applyBorder="1">
      <alignment/>
      <protection/>
    </xf>
    <xf numFmtId="0" fontId="13" fillId="0" borderId="20" xfId="71" applyFont="1" applyFill="1" applyBorder="1">
      <alignment/>
      <protection/>
    </xf>
    <xf numFmtId="0" fontId="11" fillId="0" borderId="21" xfId="71" applyFont="1" applyFill="1" applyBorder="1" applyAlignment="1">
      <alignment horizontal="center" vertical="center"/>
      <protection/>
    </xf>
    <xf numFmtId="0" fontId="0" fillId="0" borderId="14" xfId="71" applyFont="1" applyFill="1" applyBorder="1">
      <alignment/>
      <protection/>
    </xf>
    <xf numFmtId="4" fontId="8" fillId="0" borderId="14" xfId="71" applyNumberFormat="1" applyFont="1" applyFill="1" applyBorder="1" applyAlignment="1">
      <alignment horizontal="right" vertical="center"/>
      <protection/>
    </xf>
    <xf numFmtId="4" fontId="8" fillId="0" borderId="22" xfId="71" applyNumberFormat="1" applyFont="1" applyFill="1" applyBorder="1" applyAlignment="1">
      <alignment horizontal="right" vertical="center"/>
      <protection/>
    </xf>
    <xf numFmtId="0" fontId="8" fillId="0" borderId="21" xfId="71" applyFont="1" applyFill="1" applyBorder="1">
      <alignment/>
      <protection/>
    </xf>
    <xf numFmtId="4" fontId="8" fillId="0" borderId="0" xfId="71" applyNumberFormat="1" applyFont="1" applyFill="1" applyBorder="1" applyAlignment="1">
      <alignment horizontal="right" vertical="center"/>
      <protection/>
    </xf>
    <xf numFmtId="0" fontId="0" fillId="0" borderId="14" xfId="71" applyFont="1" applyFill="1" applyBorder="1" applyAlignment="1">
      <alignment horizontal="right"/>
      <protection/>
    </xf>
    <xf numFmtId="0" fontId="0" fillId="0" borderId="0" xfId="71" applyFont="1" applyFill="1" applyBorder="1" applyAlignment="1">
      <alignment horizontal="right"/>
      <protection/>
    </xf>
    <xf numFmtId="0" fontId="0" fillId="0" borderId="22" xfId="71" applyFont="1" applyFill="1" applyBorder="1" applyAlignment="1">
      <alignment horizontal="right"/>
      <protection/>
    </xf>
    <xf numFmtId="0" fontId="3" fillId="0" borderId="21" xfId="71" applyFont="1" applyFill="1" applyBorder="1">
      <alignment/>
      <protection/>
    </xf>
    <xf numFmtId="0" fontId="3" fillId="0" borderId="14" xfId="71" applyFont="1" applyFill="1" applyBorder="1">
      <alignment/>
      <protection/>
    </xf>
    <xf numFmtId="4" fontId="8" fillId="0" borderId="14" xfId="71" applyNumberFormat="1" applyFont="1" applyFill="1" applyBorder="1" applyAlignment="1">
      <alignment horizontal="right"/>
      <protection/>
    </xf>
    <xf numFmtId="0" fontId="1" fillId="0" borderId="14" xfId="71" applyFont="1" applyFill="1" applyBorder="1">
      <alignment/>
      <protection/>
    </xf>
    <xf numFmtId="4" fontId="1" fillId="0" borderId="14" xfId="71" applyNumberFormat="1" applyFont="1" applyFill="1" applyBorder="1" applyAlignment="1">
      <alignment horizontal="right"/>
      <protection/>
    </xf>
    <xf numFmtId="4" fontId="1" fillId="0" borderId="0" xfId="71" applyNumberFormat="1" applyFont="1" applyFill="1" applyBorder="1" applyAlignment="1">
      <alignment horizontal="right"/>
      <protection/>
    </xf>
    <xf numFmtId="4" fontId="1" fillId="0" borderId="22" xfId="71" applyNumberFormat="1" applyFont="1" applyFill="1" applyBorder="1" applyAlignment="1">
      <alignment horizontal="right"/>
      <protection/>
    </xf>
    <xf numFmtId="0" fontId="0" fillId="0" borderId="21" xfId="71" applyFont="1" applyFill="1" applyBorder="1">
      <alignment/>
      <protection/>
    </xf>
    <xf numFmtId="14" fontId="1" fillId="0" borderId="14" xfId="71" applyNumberFormat="1" applyFont="1" applyFill="1" applyBorder="1" applyAlignment="1">
      <alignment horizontal="center"/>
      <protection/>
    </xf>
    <xf numFmtId="4" fontId="17" fillId="0" borderId="13" xfId="71" applyNumberFormat="1" applyFont="1" applyFill="1" applyBorder="1" applyAlignment="1">
      <alignment horizontal="right" vertical="center"/>
      <protection/>
    </xf>
    <xf numFmtId="4" fontId="17" fillId="0" borderId="14" xfId="71" applyNumberFormat="1" applyFont="1" applyFill="1" applyBorder="1" applyAlignment="1">
      <alignment horizontal="right" vertical="center"/>
      <protection/>
    </xf>
    <xf numFmtId="4" fontId="17" fillId="0" borderId="23" xfId="71" applyNumberFormat="1" applyFont="1" applyFill="1" applyBorder="1" applyAlignment="1">
      <alignment horizontal="right" vertical="center" wrapText="1"/>
      <protection/>
    </xf>
    <xf numFmtId="4" fontId="17" fillId="0" borderId="22" xfId="71" applyNumberFormat="1" applyFont="1" applyFill="1" applyBorder="1" applyAlignment="1">
      <alignment horizontal="right" vertical="center"/>
      <protection/>
    </xf>
    <xf numFmtId="0" fontId="13" fillId="0" borderId="24" xfId="71" applyFont="1" applyFill="1" applyBorder="1">
      <alignment/>
      <protection/>
    </xf>
    <xf numFmtId="0" fontId="13" fillId="0" borderId="25" xfId="71" applyFont="1" applyFill="1" applyBorder="1">
      <alignment/>
      <protection/>
    </xf>
    <xf numFmtId="0" fontId="13" fillId="0" borderId="26" xfId="71" applyFont="1" applyFill="1" applyBorder="1">
      <alignment/>
      <protection/>
    </xf>
    <xf numFmtId="4" fontId="13" fillId="0" borderId="27" xfId="71" applyNumberFormat="1" applyFont="1" applyFill="1" applyBorder="1">
      <alignment/>
      <protection/>
    </xf>
    <xf numFmtId="4" fontId="13" fillId="0" borderId="28" xfId="71" applyNumberFormat="1" applyFont="1" applyFill="1" applyBorder="1">
      <alignment/>
      <protection/>
    </xf>
    <xf numFmtId="165" fontId="0" fillId="0" borderId="0" xfId="0" applyNumberFormat="1" applyAlignment="1">
      <alignment/>
    </xf>
    <xf numFmtId="4" fontId="8" fillId="0" borderId="29" xfId="71" applyNumberFormat="1" applyFont="1" applyFill="1" applyBorder="1" applyAlignment="1">
      <alignment horizontal="right" vertical="center"/>
      <protection/>
    </xf>
    <xf numFmtId="4" fontId="17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7" fillId="0" borderId="30" xfId="0" applyFont="1" applyBorder="1" applyAlignment="1">
      <alignment horizontal="left" vertical="center" wrapText="1"/>
    </xf>
    <xf numFmtId="1" fontId="17" fillId="0" borderId="0" xfId="0" applyNumberFormat="1" applyFont="1" applyAlignment="1">
      <alignment horizontal="right" vertical="top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13" fillId="0" borderId="31" xfId="0" applyFont="1" applyFill="1" applyBorder="1" applyAlignment="1">
      <alignment/>
    </xf>
    <xf numFmtId="4" fontId="8" fillId="0" borderId="3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7" fillId="0" borderId="31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/>
    </xf>
    <xf numFmtId="0" fontId="7" fillId="0" borderId="0" xfId="82">
      <alignment/>
      <protection/>
    </xf>
    <xf numFmtId="0" fontId="22" fillId="0" borderId="0" xfId="82" applyFont="1">
      <alignment/>
      <protection/>
    </xf>
    <xf numFmtId="0" fontId="23" fillId="0" borderId="0" xfId="82" applyFont="1">
      <alignment/>
      <protection/>
    </xf>
    <xf numFmtId="0" fontId="20" fillId="0" borderId="0" xfId="82" applyFont="1" applyFill="1" applyBorder="1" applyAlignment="1">
      <alignment horizontal="center" wrapText="1"/>
      <protection/>
    </xf>
    <xf numFmtId="0" fontId="7" fillId="0" borderId="0" xfId="82" applyFill="1" applyBorder="1" applyAlignment="1">
      <alignment horizontal="center" wrapText="1"/>
      <protection/>
    </xf>
    <xf numFmtId="0" fontId="20" fillId="0" borderId="0" xfId="82" applyFont="1" applyBorder="1" applyAlignment="1">
      <alignment horizontal="center" wrapText="1"/>
      <protection/>
    </xf>
    <xf numFmtId="0" fontId="20" fillId="0" borderId="16" xfId="82" applyFont="1" applyBorder="1" applyAlignment="1">
      <alignment horizontal="center"/>
      <protection/>
    </xf>
    <xf numFmtId="0" fontId="7" fillId="0" borderId="0" xfId="82" applyAlignment="1">
      <alignment horizontal="center" wrapText="1"/>
      <protection/>
    </xf>
    <xf numFmtId="0" fontId="19" fillId="0" borderId="0" xfId="82" applyFont="1" applyAlignment="1">
      <alignment/>
      <protection/>
    </xf>
    <xf numFmtId="43" fontId="0" fillId="0" borderId="33" xfId="49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3" fontId="7" fillId="0" borderId="0" xfId="82" applyNumberFormat="1" applyFill="1" applyBorder="1" applyAlignment="1">
      <alignment horizontal="center" wrapText="1"/>
      <protection/>
    </xf>
    <xf numFmtId="0" fontId="0" fillId="0" borderId="34" xfId="71" applyFont="1" applyFill="1" applyBorder="1">
      <alignment/>
      <protection/>
    </xf>
    <xf numFmtId="43" fontId="0" fillId="0" borderId="10" xfId="49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4" fontId="8" fillId="0" borderId="31" xfId="71" applyNumberFormat="1" applyFont="1" applyFill="1" applyBorder="1" applyAlignment="1">
      <alignment horizontal="right" vertical="center"/>
      <protection/>
    </xf>
    <xf numFmtId="43" fontId="7" fillId="0" borderId="0" xfId="49" applyFont="1" applyAlignment="1">
      <alignment/>
    </xf>
    <xf numFmtId="43" fontId="7" fillId="0" borderId="0" xfId="82" applyNumberFormat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5" fillId="0" borderId="35" xfId="82" applyFont="1" applyFill="1" applyBorder="1" applyAlignment="1">
      <alignment horizontal="center" vertical="center" wrapText="1"/>
      <protection/>
    </xf>
    <xf numFmtId="0" fontId="0" fillId="0" borderId="31" xfId="71" applyFont="1" applyFill="1" applyBorder="1" applyAlignment="1">
      <alignment horizontal="right"/>
      <protection/>
    </xf>
    <xf numFmtId="43" fontId="0" fillId="0" borderId="14" xfId="49" applyFont="1" applyBorder="1" applyAlignment="1">
      <alignment vertical="center" wrapText="1"/>
    </xf>
    <xf numFmtId="10" fontId="0" fillId="0" borderId="14" xfId="85" applyNumberFormat="1" applyFont="1" applyBorder="1" applyAlignment="1">
      <alignment vertical="center"/>
    </xf>
    <xf numFmtId="10" fontId="0" fillId="0" borderId="14" xfId="85" applyNumberFormat="1" applyFont="1" applyFill="1" applyBorder="1" applyAlignment="1">
      <alignment vertical="center"/>
    </xf>
    <xf numFmtId="0" fontId="21" fillId="0" borderId="27" xfId="82" applyFont="1" applyBorder="1" applyAlignment="1">
      <alignment/>
      <protection/>
    </xf>
    <xf numFmtId="43" fontId="2" fillId="0" borderId="0" xfId="49" applyFont="1" applyAlignment="1">
      <alignment/>
    </xf>
    <xf numFmtId="10" fontId="0" fillId="0" borderId="0" xfId="85" applyNumberFormat="1" applyFont="1" applyAlignment="1">
      <alignment/>
    </xf>
    <xf numFmtId="4" fontId="17" fillId="0" borderId="23" xfId="7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43" fontId="2" fillId="0" borderId="0" xfId="8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0" fontId="0" fillId="0" borderId="30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82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" fontId="8" fillId="0" borderId="29" xfId="71" applyNumberFormat="1" applyFont="1" applyFill="1" applyBorder="1" applyAlignment="1">
      <alignment horizontal="right"/>
      <protection/>
    </xf>
    <xf numFmtId="0" fontId="20" fillId="0" borderId="0" xfId="82" applyFont="1" applyFill="1" applyBorder="1" applyAlignment="1">
      <alignment horizontal="center" vertical="top" wrapText="1"/>
      <protection/>
    </xf>
    <xf numFmtId="43" fontId="16" fillId="0" borderId="0" xfId="49" applyFont="1" applyAlignment="1">
      <alignment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3" fontId="0" fillId="32" borderId="0" xfId="49" applyFont="1" applyFill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4" fontId="2" fillId="0" borderId="37" xfId="49" applyNumberFormat="1" applyFont="1" applyBorder="1" applyAlignment="1">
      <alignment vertical="center"/>
    </xf>
    <xf numFmtId="4" fontId="0" fillId="0" borderId="37" xfId="49" applyNumberFormat="1" applyFont="1" applyFill="1" applyBorder="1" applyAlignment="1">
      <alignment vertical="center"/>
    </xf>
    <xf numFmtId="4" fontId="0" fillId="0" borderId="37" xfId="49" applyNumberFormat="1" applyFont="1" applyBorder="1" applyAlignment="1">
      <alignment vertical="center"/>
    </xf>
    <xf numFmtId="0" fontId="63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26" fillId="0" borderId="0" xfId="0" applyNumberFormat="1" applyFont="1" applyAlignment="1">
      <alignment/>
    </xf>
    <xf numFmtId="4" fontId="0" fillId="0" borderId="0" xfId="49" applyNumberFormat="1" applyFont="1" applyAlignment="1">
      <alignment/>
    </xf>
    <xf numFmtId="4" fontId="0" fillId="0" borderId="0" xfId="49" applyNumberFormat="1" applyFont="1" applyAlignment="1">
      <alignment/>
    </xf>
    <xf numFmtId="43" fontId="17" fillId="0" borderId="14" xfId="49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43" fontId="0" fillId="0" borderId="0" xfId="49" applyFont="1" applyFill="1" applyAlignment="1">
      <alignment/>
    </xf>
    <xf numFmtId="4" fontId="12" fillId="0" borderId="0" xfId="0" applyNumberFormat="1" applyFont="1" applyFill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82" applyFont="1" applyAlignment="1">
      <alignment horizontal="center"/>
      <protection/>
    </xf>
    <xf numFmtId="0" fontId="21" fillId="0" borderId="0" xfId="82" applyFont="1" applyBorder="1" applyAlignment="1">
      <alignment horizontal="center"/>
      <protection/>
    </xf>
    <xf numFmtId="0" fontId="25" fillId="0" borderId="38" xfId="82" applyFont="1" applyFill="1" applyBorder="1" applyAlignment="1">
      <alignment horizontal="center" vertical="center" wrapText="1"/>
      <protection/>
    </xf>
    <xf numFmtId="0" fontId="25" fillId="0" borderId="39" xfId="82" applyFont="1" applyFill="1" applyBorder="1" applyAlignment="1">
      <alignment horizontal="center" vertical="center" wrapText="1"/>
      <protection/>
    </xf>
    <xf numFmtId="0" fontId="25" fillId="0" borderId="40" xfId="82" applyFont="1" applyFill="1" applyBorder="1" applyAlignment="1">
      <alignment horizontal="center" vertical="center"/>
      <protection/>
    </xf>
    <xf numFmtId="0" fontId="25" fillId="0" borderId="41" xfId="82" applyFont="1" applyFill="1" applyBorder="1" applyAlignment="1">
      <alignment horizontal="center" vertical="center"/>
      <protection/>
    </xf>
    <xf numFmtId="0" fontId="25" fillId="0" borderId="18" xfId="82" applyFont="1" applyFill="1" applyBorder="1" applyAlignment="1">
      <alignment horizontal="center" vertical="center"/>
      <protection/>
    </xf>
    <xf numFmtId="0" fontId="25" fillId="0" borderId="42" xfId="82" applyFont="1" applyFill="1" applyBorder="1" applyAlignment="1">
      <alignment horizontal="center" vertical="center" wrapText="1"/>
      <protection/>
    </xf>
    <xf numFmtId="0" fontId="25" fillId="0" borderId="10" xfId="82" applyFont="1" applyFill="1" applyBorder="1" applyAlignment="1">
      <alignment horizontal="center" vertical="center" wrapText="1"/>
      <protection/>
    </xf>
    <xf numFmtId="0" fontId="25" fillId="0" borderId="15" xfId="82" applyFont="1" applyFill="1" applyBorder="1" applyAlignment="1">
      <alignment horizontal="center" vertical="center" wrapText="1"/>
      <protection/>
    </xf>
    <xf numFmtId="0" fontId="20" fillId="0" borderId="0" xfId="82" applyFont="1" applyBorder="1" applyAlignment="1">
      <alignment horizontal="center" vertical="top" wrapText="1"/>
      <protection/>
    </xf>
    <xf numFmtId="0" fontId="7" fillId="0" borderId="0" xfId="82" applyFill="1" applyBorder="1" applyAlignment="1">
      <alignment horizontal="center" wrapText="1"/>
      <protection/>
    </xf>
    <xf numFmtId="0" fontId="20" fillId="0" borderId="0" xfId="82" applyFont="1" applyBorder="1" applyAlignment="1">
      <alignment horizontal="center" wrapText="1"/>
      <protection/>
    </xf>
    <xf numFmtId="0" fontId="20" fillId="0" borderId="16" xfId="82" applyFont="1" applyBorder="1" applyAlignment="1">
      <alignment horizontal="center" wrapText="1"/>
      <protection/>
    </xf>
    <xf numFmtId="0" fontId="24" fillId="0" borderId="0" xfId="82" applyFont="1" applyBorder="1" applyAlignment="1">
      <alignment horizontal="center" vertical="center" wrapText="1"/>
      <protection/>
    </xf>
    <xf numFmtId="0" fontId="14" fillId="0" borderId="43" xfId="71" applyFont="1" applyFill="1" applyBorder="1" applyAlignment="1">
      <alignment horizontal="center" vertical="center" wrapText="1"/>
      <protection/>
    </xf>
    <xf numFmtId="0" fontId="14" fillId="0" borderId="14" xfId="71" applyFont="1" applyFill="1" applyBorder="1" applyAlignment="1">
      <alignment horizontal="center" vertical="center" wrapText="1"/>
      <protection/>
    </xf>
    <xf numFmtId="0" fontId="14" fillId="0" borderId="12" xfId="71" applyFont="1" applyFill="1" applyBorder="1" applyAlignment="1">
      <alignment horizontal="center" vertical="center" wrapText="1"/>
      <protection/>
    </xf>
    <xf numFmtId="0" fontId="14" fillId="0" borderId="44" xfId="71" applyFont="1" applyFill="1" applyBorder="1" applyAlignment="1">
      <alignment horizontal="center" vertical="center" wrapText="1"/>
      <protection/>
    </xf>
    <xf numFmtId="0" fontId="14" fillId="0" borderId="31" xfId="71" applyFont="1" applyFill="1" applyBorder="1" applyAlignment="1">
      <alignment horizontal="center" vertical="center" wrapText="1"/>
      <protection/>
    </xf>
    <xf numFmtId="0" fontId="14" fillId="0" borderId="45" xfId="71" applyFont="1" applyFill="1" applyBorder="1" applyAlignment="1">
      <alignment horizontal="center" vertical="center" wrapText="1"/>
      <protection/>
    </xf>
    <xf numFmtId="4" fontId="14" fillId="0" borderId="44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46" xfId="71" applyFont="1" applyFill="1" applyBorder="1" applyAlignment="1" quotePrefix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6" fillId="0" borderId="47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0" fontId="14" fillId="0" borderId="48" xfId="71" applyFont="1" applyFill="1" applyBorder="1" applyAlignment="1">
      <alignment horizontal="center" vertical="center" wrapText="1"/>
      <protection/>
    </xf>
    <xf numFmtId="0" fontId="14" fillId="0" borderId="22" xfId="71" applyFont="1" applyFill="1" applyBorder="1" applyAlignment="1">
      <alignment horizontal="center" vertical="center" wrapText="1"/>
      <protection/>
    </xf>
    <xf numFmtId="0" fontId="14" fillId="0" borderId="49" xfId="7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7" fillId="0" borderId="3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0" fillId="0" borderId="30" xfId="49" applyNumberFormat="1" applyFont="1" applyFill="1" applyBorder="1" applyAlignment="1">
      <alignment horizontal="center" vertical="center"/>
    </xf>
    <xf numFmtId="4" fontId="0" fillId="0" borderId="37" xfId="49" applyNumberFormat="1" applyFont="1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4" fontId="0" fillId="0" borderId="30" xfId="49" applyNumberFormat="1" applyFont="1" applyFill="1" applyBorder="1" applyAlignment="1">
      <alignment horizontal="center" vertical="center" wrapText="1"/>
    </xf>
    <xf numFmtId="4" fontId="0" fillId="0" borderId="37" xfId="49" applyNumberFormat="1" applyFont="1" applyFill="1" applyBorder="1" applyAlignment="1">
      <alignment horizontal="center" vertical="center" wrapText="1"/>
    </xf>
    <xf numFmtId="4" fontId="0" fillId="0" borderId="30" xfId="49" applyNumberFormat="1" applyFont="1" applyBorder="1" applyAlignment="1">
      <alignment horizontal="center" vertical="center" wrapText="1"/>
    </xf>
    <xf numFmtId="4" fontId="0" fillId="0" borderId="37" xfId="4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0" fillId="0" borderId="30" xfId="49" applyNumberFormat="1" applyFont="1" applyBorder="1" applyAlignment="1">
      <alignment horizontal="center" vertical="center"/>
    </xf>
    <xf numFmtId="4" fontId="0" fillId="0" borderId="37" xfId="49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justify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CONAC 3ER TRIMESTRE 2014 DEUDA PÚBLICA" xfId="82"/>
    <cellStyle name="Normal_SALDDEU1" xfId="83"/>
    <cellStyle name="Notas" xfId="84"/>
    <cellStyle name="Percent" xfId="85"/>
    <cellStyle name="Porcentual 2" xfId="86"/>
    <cellStyle name="Porcentual 3" xfId="87"/>
    <cellStyle name="Porcentual 4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904875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rcRect l="1661" t="2510" r="5400" b="2067"/>
        <a:stretch>
          <a:fillRect/>
        </a:stretch>
      </xdr:blipFill>
      <xdr:spPr>
        <a:xfrm>
          <a:off x="161925" y="0"/>
          <a:ext cx="7429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904875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rcRect l="1661" t="2510" r="5400" b="2067"/>
        <a:stretch>
          <a:fillRect/>
        </a:stretch>
      </xdr:blipFill>
      <xdr:spPr>
        <a:xfrm>
          <a:off x="161925" y="0"/>
          <a:ext cx="742950" cy="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409575</xdr:rowOff>
    </xdr:from>
    <xdr:to>
      <xdr:col>3</xdr:col>
      <xdr:colOff>304800</xdr:colOff>
      <xdr:row>2</xdr:row>
      <xdr:rowOff>180975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42</xdr:row>
      <xdr:rowOff>190500</xdr:rowOff>
    </xdr:from>
    <xdr:to>
      <xdr:col>6</xdr:col>
      <xdr:colOff>1438275</xdr:colOff>
      <xdr:row>42</xdr:row>
      <xdr:rowOff>190500</xdr:rowOff>
    </xdr:to>
    <xdr:sp>
      <xdr:nvSpPr>
        <xdr:cNvPr id="1" name="Line 27"/>
        <xdr:cNvSpPr>
          <a:spLocks/>
        </xdr:cNvSpPr>
      </xdr:nvSpPr>
      <xdr:spPr>
        <a:xfrm>
          <a:off x="5181600" y="137160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104775</xdr:rowOff>
    </xdr:from>
    <xdr:to>
      <xdr:col>2</xdr:col>
      <xdr:colOff>1790700</xdr:colOff>
      <xdr:row>3</xdr:row>
      <xdr:rowOff>123825</xdr:rowOff>
    </xdr:to>
    <xdr:pic>
      <xdr:nvPicPr>
        <xdr:cNvPr id="2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pof01\oficina%20de%20deuda\DEUDA%20P&#218;BLICA%202013\PTO%202014\TODAS%20LAS%20TARJETAS%202014\INFORME%20GOBIERNO%20ANEXO%20D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D-1 ENERO"/>
      <sheetName val="ANEXO D-1 FEBRERO"/>
      <sheetName val=" SHCP 2014"/>
      <sheetName val="ANEXO D-1 MARZO"/>
      <sheetName val="ANEXO D-1 ABRIL"/>
      <sheetName val="ANEXO D-1 MAYO"/>
      <sheetName val="ANEXO D-1 JUNIO"/>
      <sheetName val="ANEXO D-1 JULIO"/>
      <sheetName val="ANEXO D-1 AGOSTO"/>
      <sheetName val="ANEXO D-1 SEPTIEMBRE"/>
      <sheetName val="ANEXO D-1 AGOSTO  modif"/>
      <sheetName val="interacciones saldo julio"/>
    </sheetNames>
    <sheetDataSet>
      <sheetData sheetId="9">
        <row r="21">
          <cell r="B21">
            <v>51035</v>
          </cell>
        </row>
        <row r="28">
          <cell r="B28">
            <v>47324</v>
          </cell>
          <cell r="C28">
            <v>1082822167.41</v>
          </cell>
        </row>
        <row r="30">
          <cell r="C30">
            <v>1922402324.28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9"/>
  <sheetViews>
    <sheetView zoomScalePageLayoutView="0" workbookViewId="0" topLeftCell="A1">
      <selection activeCell="B14" sqref="B14:C14"/>
    </sheetView>
  </sheetViews>
  <sheetFormatPr defaultColWidth="11.421875" defaultRowHeight="12.75"/>
  <cols>
    <col min="1" max="1" width="34.00390625" style="126" customWidth="1"/>
    <col min="2" max="2" width="32.421875" style="126" customWidth="1"/>
    <col min="3" max="3" width="21.140625" style="126" customWidth="1"/>
    <col min="4" max="4" width="18.8515625" style="126" customWidth="1"/>
    <col min="5" max="5" width="19.7109375" style="126" customWidth="1"/>
    <col min="6" max="16384" width="11.421875" style="126" customWidth="1"/>
  </cols>
  <sheetData>
    <row r="1" spans="1:5" ht="15.75">
      <c r="A1" s="190" t="s">
        <v>58</v>
      </c>
      <c r="B1" s="190"/>
      <c r="C1" s="190"/>
      <c r="D1" s="190"/>
      <c r="E1" s="190"/>
    </row>
    <row r="2" spans="1:5" ht="15.75" customHeight="1">
      <c r="A2" s="191" t="s">
        <v>59</v>
      </c>
      <c r="B2" s="191"/>
      <c r="C2" s="191"/>
      <c r="D2" s="191"/>
      <c r="E2" s="191"/>
    </row>
    <row r="3" spans="1:5" ht="15.75" customHeight="1">
      <c r="A3" s="191" t="s">
        <v>91</v>
      </c>
      <c r="B3" s="191"/>
      <c r="C3" s="191"/>
      <c r="D3" s="191"/>
      <c r="E3" s="191"/>
    </row>
    <row r="4" spans="1:5" ht="15.75" customHeight="1">
      <c r="A4" s="191" t="s">
        <v>69</v>
      </c>
      <c r="B4" s="191"/>
      <c r="C4" s="191"/>
      <c r="D4" s="191"/>
      <c r="E4" s="191"/>
    </row>
    <row r="5" spans="1:5" ht="15.75" customHeight="1">
      <c r="A5" s="190" t="s">
        <v>100</v>
      </c>
      <c r="B5" s="190"/>
      <c r="C5" s="190"/>
      <c r="D5" s="190"/>
      <c r="E5" s="190"/>
    </row>
    <row r="6" spans="1:5" ht="16.5" thickBot="1">
      <c r="A6" s="154"/>
      <c r="B6" s="154"/>
      <c r="C6" s="154"/>
      <c r="D6" s="154"/>
      <c r="E6" s="154"/>
    </row>
    <row r="7" spans="1:5" ht="15.75" customHeight="1">
      <c r="A7" s="194" t="s">
        <v>60</v>
      </c>
      <c r="B7" s="197" t="s">
        <v>61</v>
      </c>
      <c r="C7" s="197" t="s">
        <v>62</v>
      </c>
      <c r="D7" s="197"/>
      <c r="E7" s="149" t="s">
        <v>63</v>
      </c>
    </row>
    <row r="8" spans="1:5" ht="15">
      <c r="A8" s="195"/>
      <c r="B8" s="198"/>
      <c r="C8" s="198" t="s">
        <v>64</v>
      </c>
      <c r="D8" s="198" t="s">
        <v>65</v>
      </c>
      <c r="E8" s="192"/>
    </row>
    <row r="9" spans="1:5" ht="15">
      <c r="A9" s="196"/>
      <c r="B9" s="199"/>
      <c r="C9" s="198"/>
      <c r="D9" s="198"/>
      <c r="E9" s="193"/>
    </row>
    <row r="10" spans="1:5" ht="46.5" customHeight="1">
      <c r="A10" s="136" t="s">
        <v>66</v>
      </c>
      <c r="B10" s="136" t="s">
        <v>67</v>
      </c>
      <c r="C10" s="135">
        <v>871174152.48</v>
      </c>
      <c r="D10" s="135">
        <f>+C10</f>
        <v>871174152.48</v>
      </c>
      <c r="E10" s="140">
        <v>0</v>
      </c>
    </row>
    <row r="11" spans="1:5" ht="46.5" customHeight="1" hidden="1">
      <c r="A11" s="136" t="s">
        <v>68</v>
      </c>
      <c r="B11" s="136" t="s">
        <v>67</v>
      </c>
      <c r="C11" s="139"/>
      <c r="D11" s="139">
        <f>+C11</f>
        <v>0</v>
      </c>
      <c r="E11" s="140">
        <v>0</v>
      </c>
    </row>
    <row r="12" ht="15">
      <c r="A12" s="127"/>
    </row>
    <row r="13" ht="15">
      <c r="A13" s="128"/>
    </row>
    <row r="14" spans="1:5" ht="15">
      <c r="A14" s="129"/>
      <c r="B14" s="201"/>
      <c r="C14" s="201"/>
      <c r="D14" s="202"/>
      <c r="E14" s="202"/>
    </row>
    <row r="15" spans="1:5" ht="15">
      <c r="A15" s="129"/>
      <c r="B15" s="130"/>
      <c r="C15" s="137"/>
      <c r="D15" s="131"/>
      <c r="E15" s="131"/>
    </row>
    <row r="16" spans="1:5" ht="15">
      <c r="A16" s="129"/>
      <c r="B16" s="130"/>
      <c r="C16" s="130"/>
      <c r="D16" s="131"/>
      <c r="E16" s="131"/>
    </row>
    <row r="17" spans="1:5" ht="15">
      <c r="A17" s="129"/>
      <c r="B17" s="130"/>
      <c r="C17" s="130"/>
      <c r="D17" s="131"/>
      <c r="E17" s="131"/>
    </row>
    <row r="18" spans="1:5" ht="15">
      <c r="A18" s="129"/>
      <c r="B18" s="130"/>
      <c r="C18" s="130"/>
      <c r="D18" s="131"/>
      <c r="E18" s="131"/>
    </row>
    <row r="19" spans="1:5" ht="15">
      <c r="A19" s="129"/>
      <c r="B19" s="130"/>
      <c r="C19" s="130"/>
      <c r="D19" s="131"/>
      <c r="E19" s="131"/>
    </row>
    <row r="20" spans="1:5" ht="15">
      <c r="A20" s="129"/>
      <c r="B20" s="130"/>
      <c r="C20" s="130"/>
      <c r="D20" s="131"/>
      <c r="E20" s="131"/>
    </row>
    <row r="21" spans="1:5" ht="15">
      <c r="A21" s="129"/>
      <c r="B21" s="130"/>
      <c r="C21" s="130"/>
      <c r="D21" s="131"/>
      <c r="E21" s="131"/>
    </row>
    <row r="22" spans="1:5" ht="15">
      <c r="A22" s="132" t="s">
        <v>88</v>
      </c>
      <c r="B22" s="133"/>
      <c r="C22" s="133"/>
      <c r="D22" s="203" t="s">
        <v>89</v>
      </c>
      <c r="E22" s="203"/>
    </row>
    <row r="23" spans="1:5" ht="31.5" customHeight="1">
      <c r="A23" s="168" t="s">
        <v>78</v>
      </c>
      <c r="B23" s="204"/>
      <c r="C23" s="204"/>
      <c r="D23" s="200" t="s">
        <v>92</v>
      </c>
      <c r="E23" s="200"/>
    </row>
    <row r="24" ht="15">
      <c r="B24" s="134"/>
    </row>
    <row r="25" spans="2:3" ht="15">
      <c r="B25" s="134"/>
      <c r="C25" s="143"/>
    </row>
    <row r="26" ht="15">
      <c r="C26" s="143"/>
    </row>
    <row r="27" ht="15">
      <c r="C27" s="143"/>
    </row>
    <row r="28" ht="15">
      <c r="C28" s="143"/>
    </row>
    <row r="29" ht="15">
      <c r="C29" s="144"/>
    </row>
  </sheetData>
  <sheetProtection/>
  <mergeCells count="16">
    <mergeCell ref="D23:E23"/>
    <mergeCell ref="C8:C9"/>
    <mergeCell ref="D8:D9"/>
    <mergeCell ref="A3:E3"/>
    <mergeCell ref="B14:C14"/>
    <mergeCell ref="D14:E14"/>
    <mergeCell ref="D22:E22"/>
    <mergeCell ref="B23:C23"/>
    <mergeCell ref="A5:E5"/>
    <mergeCell ref="A1:E1"/>
    <mergeCell ref="A2:E2"/>
    <mergeCell ref="A4:E4"/>
    <mergeCell ref="E8:E9"/>
    <mergeCell ref="A7:A9"/>
    <mergeCell ref="B7:B9"/>
    <mergeCell ref="C7:D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2"/>
  <sheetViews>
    <sheetView zoomScale="90" zoomScaleNormal="90" zoomScalePageLayoutView="0" workbookViewId="0" topLeftCell="B1">
      <selection activeCell="K4" sqref="K4"/>
    </sheetView>
  </sheetViews>
  <sheetFormatPr defaultColWidth="11.421875" defaultRowHeight="12.75"/>
  <cols>
    <col min="1" max="1" width="30.8515625" style="0" customWidth="1"/>
    <col min="2" max="2" width="13.140625" style="0" customWidth="1"/>
    <col min="3" max="3" width="19.8515625" style="0" customWidth="1"/>
    <col min="4" max="4" width="20.00390625" style="0" customWidth="1"/>
    <col min="5" max="5" width="14.8515625" style="0" customWidth="1"/>
    <col min="6" max="6" width="18.140625" style="0" customWidth="1"/>
    <col min="7" max="7" width="17.28125" style="0" customWidth="1"/>
    <col min="8" max="8" width="2.140625" style="0" hidden="1" customWidth="1"/>
    <col min="9" max="9" width="19.7109375" style="0" customWidth="1"/>
    <col min="10" max="10" width="3.57421875" style="49" customWidth="1"/>
    <col min="11" max="11" width="19.28125" style="49" customWidth="1"/>
    <col min="12" max="12" width="20.57421875" style="49" customWidth="1"/>
    <col min="13" max="13" width="20.8515625" style="49" bestFit="1" customWidth="1"/>
    <col min="14" max="14" width="23.28125" style="49" bestFit="1" customWidth="1"/>
    <col min="15" max="15" width="22.28125" style="49" bestFit="1" customWidth="1"/>
    <col min="16" max="16" width="13.8515625" style="49" bestFit="1" customWidth="1"/>
    <col min="17" max="17" width="17.8515625" style="49" bestFit="1" customWidth="1"/>
    <col min="18" max="18" width="13.7109375" style="49" customWidth="1"/>
    <col min="19" max="19" width="17.8515625" style="49" bestFit="1" customWidth="1"/>
    <col min="20" max="20" width="16.57421875" style="49" bestFit="1" customWidth="1"/>
    <col min="21" max="21" width="17.8515625" style="49" bestFit="1" customWidth="1"/>
    <col min="22" max="22" width="16.140625" style="49" customWidth="1"/>
    <col min="23" max="23" width="11.421875" style="49" customWidth="1"/>
  </cols>
  <sheetData>
    <row r="1" spans="1:12" ht="18.75">
      <c r="A1" s="214" t="s">
        <v>12</v>
      </c>
      <c r="B1" s="214"/>
      <c r="C1" s="214"/>
      <c r="D1" s="214"/>
      <c r="E1" s="214"/>
      <c r="F1" s="214"/>
      <c r="G1" s="214"/>
      <c r="H1" s="214"/>
      <c r="I1" s="214"/>
      <c r="J1" s="69"/>
      <c r="K1" s="69"/>
      <c r="L1" s="69"/>
    </row>
    <row r="2" spans="1:13" ht="18.75" hidden="1">
      <c r="A2" s="215" t="s">
        <v>13</v>
      </c>
      <c r="B2" s="215"/>
      <c r="C2" s="215"/>
      <c r="D2" s="215"/>
      <c r="E2" s="215"/>
      <c r="F2" s="215"/>
      <c r="G2" s="215"/>
      <c r="H2" s="215"/>
      <c r="I2" s="215"/>
      <c r="J2" s="69"/>
      <c r="K2" s="69"/>
      <c r="L2" s="69"/>
      <c r="M2" s="70"/>
    </row>
    <row r="3" spans="1:13" ht="18.75">
      <c r="A3" s="214" t="s">
        <v>14</v>
      </c>
      <c r="B3" s="214"/>
      <c r="C3" s="214"/>
      <c r="D3" s="214"/>
      <c r="E3" s="214"/>
      <c r="F3" s="214"/>
      <c r="G3" s="214"/>
      <c r="H3" s="214"/>
      <c r="I3" s="214"/>
      <c r="J3" s="69"/>
      <c r="K3" s="69"/>
      <c r="L3" s="69"/>
      <c r="M3" s="70"/>
    </row>
    <row r="4" spans="1:12" ht="18.75">
      <c r="A4" s="214" t="s">
        <v>101</v>
      </c>
      <c r="B4" s="214"/>
      <c r="C4" s="214"/>
      <c r="D4" s="214"/>
      <c r="E4" s="214"/>
      <c r="F4" s="214"/>
      <c r="G4" s="214"/>
      <c r="H4" s="214"/>
      <c r="I4" s="214"/>
      <c r="J4" s="110"/>
      <c r="K4" s="186"/>
      <c r="L4" s="69"/>
    </row>
    <row r="5" spans="1:12" ht="17.25" customHeight="1" thickBot="1">
      <c r="A5" s="35"/>
      <c r="B5" s="35"/>
      <c r="C5" s="50"/>
      <c r="D5" s="50"/>
      <c r="E5" s="50"/>
      <c r="F5" s="50"/>
      <c r="G5" s="50"/>
      <c r="H5" s="35"/>
      <c r="I5" s="37"/>
      <c r="J5" s="71"/>
      <c r="K5" s="37"/>
      <c r="L5" s="37"/>
    </row>
    <row r="6" spans="1:15" s="41" customFormat="1" ht="26.25" customHeight="1">
      <c r="A6" s="216" t="s">
        <v>15</v>
      </c>
      <c r="B6" s="205" t="s">
        <v>16</v>
      </c>
      <c r="C6" s="205" t="s">
        <v>17</v>
      </c>
      <c r="D6" s="205" t="s">
        <v>85</v>
      </c>
      <c r="E6" s="205" t="s">
        <v>76</v>
      </c>
      <c r="F6" s="205" t="s">
        <v>103</v>
      </c>
      <c r="G6" s="205" t="s">
        <v>104</v>
      </c>
      <c r="H6" s="72"/>
      <c r="I6" s="221" t="s">
        <v>3</v>
      </c>
      <c r="J6" s="38"/>
      <c r="K6" s="211" t="s">
        <v>28</v>
      </c>
      <c r="L6" s="208" t="s">
        <v>18</v>
      </c>
      <c r="M6" s="40"/>
      <c r="O6" s="67"/>
    </row>
    <row r="7" spans="1:12" s="41" customFormat="1" ht="12.75" customHeight="1">
      <c r="A7" s="217"/>
      <c r="B7" s="219"/>
      <c r="C7" s="206"/>
      <c r="D7" s="206"/>
      <c r="E7" s="206"/>
      <c r="F7" s="206"/>
      <c r="G7" s="206"/>
      <c r="H7" s="73"/>
      <c r="I7" s="222"/>
      <c r="J7" s="39"/>
      <c r="K7" s="212"/>
      <c r="L7" s="209"/>
    </row>
    <row r="8" spans="1:14" s="41" customFormat="1" ht="15" customHeight="1" thickBot="1">
      <c r="A8" s="218"/>
      <c r="B8" s="220"/>
      <c r="C8" s="207"/>
      <c r="D8" s="207"/>
      <c r="E8" s="207"/>
      <c r="F8" s="207"/>
      <c r="G8" s="207"/>
      <c r="H8" s="74"/>
      <c r="I8" s="223"/>
      <c r="J8" s="42"/>
      <c r="K8" s="213"/>
      <c r="L8" s="210"/>
      <c r="M8" s="40"/>
      <c r="N8" s="40"/>
    </row>
    <row r="9" spans="1:12" s="41" customFormat="1" ht="13.5">
      <c r="A9" s="75"/>
      <c r="B9" s="76"/>
      <c r="C9" s="77"/>
      <c r="D9" s="77"/>
      <c r="E9" s="77"/>
      <c r="F9" s="77"/>
      <c r="G9" s="77"/>
      <c r="H9" s="78"/>
      <c r="I9" s="79"/>
      <c r="J9" s="36"/>
      <c r="K9" s="120"/>
      <c r="L9" s="120"/>
    </row>
    <row r="10" spans="1:15" s="41" customFormat="1" ht="24.75" customHeight="1">
      <c r="A10" s="80" t="s">
        <v>19</v>
      </c>
      <c r="B10" s="81"/>
      <c r="C10" s="82">
        <f aca="true" t="shared" si="0" ref="C10:H10">+C13+C20</f>
        <v>14022235628.640001</v>
      </c>
      <c r="D10" s="82">
        <f t="shared" si="0"/>
        <v>13022620821.73</v>
      </c>
      <c r="E10" s="82">
        <f t="shared" si="0"/>
        <v>0</v>
      </c>
      <c r="F10" s="82">
        <f t="shared" si="0"/>
        <v>199855474.9</v>
      </c>
      <c r="G10" s="82">
        <f t="shared" si="0"/>
        <v>41622437.809999995</v>
      </c>
      <c r="H10" s="82" t="e">
        <f t="shared" si="0"/>
        <v>#REF!</v>
      </c>
      <c r="I10" s="108">
        <f>+I13+I20</f>
        <v>1413950512.1999998</v>
      </c>
      <c r="J10" s="43"/>
      <c r="K10" s="142">
        <f>+K13+K20</f>
        <v>1172472599.4900002</v>
      </c>
      <c r="L10" s="142">
        <f>+L13+L20</f>
        <v>12781142909.02</v>
      </c>
      <c r="M10" s="43">
        <v>12781142909.019995</v>
      </c>
      <c r="N10" s="43">
        <f>+M10-L10</f>
        <v>0</v>
      </c>
      <c r="O10" s="43"/>
    </row>
    <row r="11" spans="1:15" s="41" customFormat="1" ht="15" customHeight="1">
      <c r="A11" s="84"/>
      <c r="B11" s="81"/>
      <c r="C11" s="81"/>
      <c r="D11" s="81"/>
      <c r="E11" s="81"/>
      <c r="F11" s="81"/>
      <c r="G11" s="82"/>
      <c r="H11" s="85"/>
      <c r="I11" s="83"/>
      <c r="J11" s="43"/>
      <c r="K11" s="121"/>
      <c r="L11" s="142"/>
      <c r="M11" s="43"/>
      <c r="N11" s="43"/>
      <c r="O11" s="43"/>
    </row>
    <row r="12" spans="1:15" s="41" customFormat="1" ht="15" customHeight="1">
      <c r="A12" s="84" t="s">
        <v>20</v>
      </c>
      <c r="B12" s="81"/>
      <c r="C12" s="81"/>
      <c r="D12" s="81"/>
      <c r="E12" s="81"/>
      <c r="F12" s="81"/>
      <c r="G12" s="86"/>
      <c r="H12" s="87"/>
      <c r="I12" s="88"/>
      <c r="J12" s="44"/>
      <c r="K12" s="122"/>
      <c r="L12" s="150"/>
      <c r="M12" s="44"/>
      <c r="N12" s="45"/>
      <c r="O12" s="45"/>
    </row>
    <row r="13" spans="1:22" s="41" customFormat="1" ht="15" customHeight="1">
      <c r="A13" s="89" t="s">
        <v>21</v>
      </c>
      <c r="B13" s="90"/>
      <c r="C13" s="91">
        <f>+C16+C17</f>
        <v>10017011136.95</v>
      </c>
      <c r="D13" s="91">
        <f>+D16+D17</f>
        <v>9607629464.52</v>
      </c>
      <c r="E13" s="91">
        <f>+E16+E17</f>
        <v>0</v>
      </c>
      <c r="F13" s="91">
        <f>+F16+F17</f>
        <v>128206378.62</v>
      </c>
      <c r="G13" s="91">
        <f>+G16+G17</f>
        <v>5615164.15</v>
      </c>
      <c r="H13" s="91" t="e">
        <f>+#REF!+#REF!+H16+#REF!+H17</f>
        <v>#REF!</v>
      </c>
      <c r="I13" s="167">
        <f>+I16+I17</f>
        <v>995929956.9399999</v>
      </c>
      <c r="J13" s="46"/>
      <c r="K13" s="91">
        <f>+K16+K17</f>
        <v>862108414.1700001</v>
      </c>
      <c r="L13" s="91">
        <f>+L16+L17</f>
        <v>9473807921.75</v>
      </c>
      <c r="M13" s="46"/>
      <c r="N13" s="46"/>
      <c r="O13" s="46"/>
      <c r="Q13" s="46"/>
      <c r="S13" s="46"/>
      <c r="T13" s="46"/>
      <c r="U13" s="46"/>
      <c r="V13" s="46"/>
    </row>
    <row r="14" spans="1:12" s="41" customFormat="1" ht="15" customHeight="1">
      <c r="A14" s="89" t="s">
        <v>22</v>
      </c>
      <c r="B14" s="92"/>
      <c r="C14" s="92"/>
      <c r="D14" s="92"/>
      <c r="E14" s="92"/>
      <c r="F14" s="92"/>
      <c r="G14" s="93"/>
      <c r="H14" s="94"/>
      <c r="I14" s="95"/>
      <c r="J14" s="47"/>
      <c r="K14" s="123"/>
      <c r="L14" s="123"/>
    </row>
    <row r="15" spans="1:22" s="41" customFormat="1" ht="15" customHeight="1">
      <c r="A15" s="96"/>
      <c r="B15" s="97"/>
      <c r="C15" s="98"/>
      <c r="D15" s="99"/>
      <c r="E15" s="157"/>
      <c r="F15" s="157"/>
      <c r="G15" s="100"/>
      <c r="H15" s="87"/>
      <c r="I15" s="101"/>
      <c r="J15" s="48"/>
      <c r="K15" s="124"/>
      <c r="L15" s="124"/>
      <c r="M15" s="40"/>
      <c r="N15" s="40"/>
      <c r="O15" s="40"/>
      <c r="Q15" s="40"/>
      <c r="R15" s="40"/>
      <c r="S15" s="40"/>
      <c r="T15" s="40"/>
      <c r="U15" s="40"/>
      <c r="V15" s="40"/>
    </row>
    <row r="16" spans="1:22" s="41" customFormat="1" ht="15" customHeight="1">
      <c r="A16" s="96" t="s">
        <v>31</v>
      </c>
      <c r="B16" s="97">
        <f>+'[2]ANEXO D-1 SEPTIEMBRE'!$B$21</f>
        <v>51035</v>
      </c>
      <c r="C16" s="98">
        <v>7161371678.19</v>
      </c>
      <c r="D16" s="99">
        <v>6881224876.47</v>
      </c>
      <c r="E16" s="99"/>
      <c r="F16" s="99">
        <v>46487256.78</v>
      </c>
      <c r="G16" s="99">
        <v>5615164.15</v>
      </c>
      <c r="H16" s="87"/>
      <c r="I16" s="109">
        <f>+G16+K16+F16</f>
        <v>674715584.03</v>
      </c>
      <c r="J16" s="48"/>
      <c r="K16" s="124">
        <v>622613163.1</v>
      </c>
      <c r="L16" s="124">
        <f>+D16-G16-F16</f>
        <v>6829122455.540001</v>
      </c>
      <c r="M16" s="40"/>
      <c r="N16" s="40"/>
      <c r="O16" s="40"/>
      <c r="Q16" s="40"/>
      <c r="R16" s="40"/>
      <c r="S16" s="40"/>
      <c r="T16" s="40"/>
      <c r="U16" s="40"/>
      <c r="V16" s="40"/>
    </row>
    <row r="17" spans="1:22" s="41" customFormat="1" ht="15" customHeight="1">
      <c r="A17" s="96" t="s">
        <v>77</v>
      </c>
      <c r="B17" s="97"/>
      <c r="C17" s="99">
        <v>2855639458.76</v>
      </c>
      <c r="D17" s="99">
        <v>2726404588.05</v>
      </c>
      <c r="E17" s="99"/>
      <c r="F17" s="99">
        <v>81719121.84</v>
      </c>
      <c r="G17" s="99">
        <v>0</v>
      </c>
      <c r="H17" s="87"/>
      <c r="I17" s="109">
        <f>+G17+K17+F17</f>
        <v>321214372.90999997</v>
      </c>
      <c r="J17" s="48"/>
      <c r="K17" s="124">
        <v>239495251.07</v>
      </c>
      <c r="L17" s="124">
        <f>+D17-G17-F17</f>
        <v>2644685466.21</v>
      </c>
      <c r="M17" s="40">
        <f>1861657499.28+985741436.06</f>
        <v>2847398935.34</v>
      </c>
      <c r="N17" s="40"/>
      <c r="O17" s="40"/>
      <c r="Q17" s="40"/>
      <c r="R17" s="40"/>
      <c r="S17" s="40"/>
      <c r="T17" s="40"/>
      <c r="U17" s="40"/>
      <c r="V17" s="40"/>
    </row>
    <row r="18" spans="1:22" s="41" customFormat="1" ht="15" customHeight="1">
      <c r="A18" s="96"/>
      <c r="B18" s="97"/>
      <c r="C18" s="98"/>
      <c r="D18" s="99"/>
      <c r="E18" s="99"/>
      <c r="F18" s="99"/>
      <c r="G18" s="99"/>
      <c r="H18" s="87"/>
      <c r="I18" s="101"/>
      <c r="J18" s="48"/>
      <c r="K18" s="124"/>
      <c r="L18" s="124"/>
      <c r="M18" s="40"/>
      <c r="N18" s="40"/>
      <c r="O18" s="40"/>
      <c r="Q18" s="40"/>
      <c r="R18" s="40"/>
      <c r="S18" s="40"/>
      <c r="T18" s="40"/>
      <c r="U18" s="40"/>
      <c r="V18" s="40"/>
    </row>
    <row r="19" spans="1:22" s="41" customFormat="1" ht="15" customHeight="1">
      <c r="A19" s="96"/>
      <c r="B19" s="97"/>
      <c r="C19" s="98"/>
      <c r="D19" s="99"/>
      <c r="E19" s="157"/>
      <c r="F19" s="157"/>
      <c r="G19" s="100"/>
      <c r="H19" s="87"/>
      <c r="I19" s="101"/>
      <c r="J19" s="48"/>
      <c r="K19" s="124"/>
      <c r="L19" s="124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s="41" customFormat="1" ht="15" customHeight="1">
      <c r="A20" s="89" t="s">
        <v>24</v>
      </c>
      <c r="B20" s="97"/>
      <c r="C20" s="91">
        <f aca="true" t="shared" si="1" ref="C20:I20">SUM(C22:C24)</f>
        <v>4005224491.69</v>
      </c>
      <c r="D20" s="91">
        <f t="shared" si="1"/>
        <v>3414991357.21</v>
      </c>
      <c r="E20" s="91">
        <f t="shared" si="1"/>
        <v>0</v>
      </c>
      <c r="F20" s="91">
        <f t="shared" si="1"/>
        <v>71649096.28</v>
      </c>
      <c r="G20" s="91">
        <f t="shared" si="1"/>
        <v>36007273.66</v>
      </c>
      <c r="H20" s="91">
        <f t="shared" si="1"/>
        <v>0</v>
      </c>
      <c r="I20" s="167">
        <f t="shared" si="1"/>
        <v>418020555.26</v>
      </c>
      <c r="J20" s="48"/>
      <c r="K20" s="91">
        <f>SUM(K22:K24)</f>
        <v>310364185.32000005</v>
      </c>
      <c r="L20" s="91">
        <f>SUM(L22:L24)</f>
        <v>3307334987.27</v>
      </c>
      <c r="M20" s="40">
        <f>+L20-62222550.87</f>
        <v>3245112436.4</v>
      </c>
      <c r="N20" s="40"/>
      <c r="O20" s="40"/>
      <c r="P20" s="40"/>
      <c r="Q20" s="40"/>
      <c r="R20" s="40"/>
      <c r="S20" s="40"/>
      <c r="T20" s="40"/>
      <c r="U20" s="40"/>
      <c r="V20" s="40"/>
    </row>
    <row r="21" spans="1:22" s="41" customFormat="1" ht="15" customHeight="1">
      <c r="A21" s="96"/>
      <c r="B21" s="97"/>
      <c r="C21" s="98"/>
      <c r="D21" s="99"/>
      <c r="E21" s="157"/>
      <c r="F21" s="157"/>
      <c r="G21" s="100"/>
      <c r="H21" s="87"/>
      <c r="I21" s="101"/>
      <c r="J21" s="48"/>
      <c r="K21" s="124"/>
      <c r="L21" s="124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41" customFormat="1" ht="15" customHeight="1">
      <c r="A22" s="96" t="s">
        <v>25</v>
      </c>
      <c r="B22" s="97">
        <v>49156</v>
      </c>
      <c r="C22" s="98">
        <f>+'[2]ANEXO D-1 SEPTIEMBRE'!$C$30</f>
        <v>1922402324.28</v>
      </c>
      <c r="D22" s="99">
        <v>1728205720.63</v>
      </c>
      <c r="E22" s="99"/>
      <c r="F22" s="99">
        <v>7547325.14</v>
      </c>
      <c r="G22" s="183">
        <v>28257828.38</v>
      </c>
      <c r="H22" s="87"/>
      <c r="I22" s="109">
        <f>+G22+K22+F22</f>
        <v>195178746.53</v>
      </c>
      <c r="J22" s="48"/>
      <c r="K22" s="124">
        <v>159373593.01000002</v>
      </c>
      <c r="L22" s="124">
        <f>+D22-G22-F22</f>
        <v>1692400567.11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41" customFormat="1" ht="15" customHeight="1">
      <c r="A23" s="96" t="s">
        <v>29</v>
      </c>
      <c r="B23" s="97">
        <f>+'[2]ANEXO D-1 SEPTIEMBRE'!B28</f>
        <v>47324</v>
      </c>
      <c r="C23" s="98">
        <f>+'[2]ANEXO D-1 SEPTIEMBRE'!$C$28</f>
        <v>1082822167.41</v>
      </c>
      <c r="D23" s="99">
        <v>803951486.45</v>
      </c>
      <c r="E23" s="99"/>
      <c r="F23" s="99">
        <v>45875708.37</v>
      </c>
      <c r="G23" s="99">
        <v>5541295.63</v>
      </c>
      <c r="H23" s="87"/>
      <c r="I23" s="109">
        <f>+G23+K23+F23</f>
        <v>122524291.63</v>
      </c>
      <c r="J23" s="48"/>
      <c r="K23" s="124">
        <v>71107287.63000001</v>
      </c>
      <c r="L23" s="124">
        <f>+D23-G23-F23</f>
        <v>752534482.45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41" customFormat="1" ht="15" customHeight="1">
      <c r="A24" s="96" t="s">
        <v>30</v>
      </c>
      <c r="B24" s="97">
        <v>47324</v>
      </c>
      <c r="C24" s="98">
        <v>1000000000</v>
      </c>
      <c r="D24" s="99">
        <v>882834150.13</v>
      </c>
      <c r="E24" s="99"/>
      <c r="F24" s="99">
        <v>18226062.77</v>
      </c>
      <c r="G24" s="99">
        <v>2208149.65</v>
      </c>
      <c r="H24" s="87"/>
      <c r="I24" s="109">
        <f>+G24+K24+F24</f>
        <v>100317517.10000001</v>
      </c>
      <c r="J24" s="48"/>
      <c r="K24" s="124">
        <v>79883304.68</v>
      </c>
      <c r="L24" s="124">
        <f>+D24-G24-F24</f>
        <v>862399937.71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s="41" customFormat="1" ht="15" customHeight="1">
      <c r="A25" s="138"/>
      <c r="B25" s="97"/>
      <c r="C25" s="98"/>
      <c r="D25" s="99"/>
      <c r="E25" s="99"/>
      <c r="F25" s="99"/>
      <c r="G25" s="99"/>
      <c r="H25" s="87"/>
      <c r="I25" s="109"/>
      <c r="J25" s="48"/>
      <c r="K25" s="124"/>
      <c r="L25" s="124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12" ht="22.5" customHeight="1" thickBot="1">
      <c r="A26" s="102"/>
      <c r="B26" s="103"/>
      <c r="C26" s="104"/>
      <c r="D26" s="104"/>
      <c r="E26" s="104"/>
      <c r="F26" s="104"/>
      <c r="G26" s="103"/>
      <c r="H26" s="105"/>
      <c r="I26" s="106"/>
      <c r="J26" s="36"/>
      <c r="K26" s="125"/>
      <c r="L26" s="125"/>
    </row>
    <row r="27" ht="30.75" customHeight="1">
      <c r="G27" s="51"/>
    </row>
    <row r="28" spans="7:11" ht="12.75">
      <c r="G28" s="51"/>
      <c r="K28" s="185">
        <v>1172472599.49</v>
      </c>
    </row>
    <row r="29" ht="12.75">
      <c r="G29" s="49"/>
    </row>
    <row r="30" ht="12.75">
      <c r="G30" s="68">
        <f>+G23+G24</f>
        <v>7749445.279999999</v>
      </c>
    </row>
    <row r="31" ht="12.75">
      <c r="G31" s="52" t="e">
        <f>+#REF!+#REF!+G22+G17+G16</f>
        <v>#REF!</v>
      </c>
    </row>
    <row r="32" spans="5:11" ht="12.75">
      <c r="E32" t="s">
        <v>83</v>
      </c>
      <c r="G32" s="51" t="e">
        <f>+G17+#REF!</f>
        <v>#REF!</v>
      </c>
      <c r="K32" s="51">
        <v>79883304.68</v>
      </c>
    </row>
    <row r="33" spans="3:7" ht="12.75">
      <c r="C33" s="66"/>
      <c r="D33" s="66"/>
      <c r="E33" s="66"/>
      <c r="F33" s="66"/>
      <c r="G33" s="49"/>
    </row>
    <row r="34" ht="12.75">
      <c r="G34" s="49"/>
    </row>
    <row r="35" spans="7:11" ht="12.75">
      <c r="G35" s="49">
        <v>52102420.93000001</v>
      </c>
      <c r="K35" s="49">
        <v>159373593.01000002</v>
      </c>
    </row>
    <row r="36" ht="12.75">
      <c r="G36" s="49">
        <v>81719121.83999999</v>
      </c>
    </row>
    <row r="37" spans="7:11" ht="12.75">
      <c r="G37" s="49"/>
      <c r="K37" s="49">
        <v>71107287.63000001</v>
      </c>
    </row>
    <row r="38" ht="12.75">
      <c r="G38" s="49">
        <v>35805153.519999996</v>
      </c>
    </row>
    <row r="39" ht="12.75">
      <c r="G39" s="52">
        <v>51417004</v>
      </c>
    </row>
    <row r="40" spans="7:11" ht="12.75">
      <c r="G40" s="49">
        <v>20434212.42</v>
      </c>
      <c r="K40" s="49">
        <v>862108414.1700001</v>
      </c>
    </row>
    <row r="41" ht="12.75">
      <c r="G41" s="49"/>
    </row>
    <row r="42" ht="12.75">
      <c r="G42" s="49"/>
    </row>
  </sheetData>
  <sheetProtection/>
  <mergeCells count="14">
    <mergeCell ref="A4:I4"/>
    <mergeCell ref="G6:G8"/>
    <mergeCell ref="E6:E8"/>
    <mergeCell ref="I6:I8"/>
    <mergeCell ref="D6:D8"/>
    <mergeCell ref="L6:L8"/>
    <mergeCell ref="K6:K8"/>
    <mergeCell ref="F6:F8"/>
    <mergeCell ref="A1:I1"/>
    <mergeCell ref="A2:I2"/>
    <mergeCell ref="A3:I3"/>
    <mergeCell ref="A6:A8"/>
    <mergeCell ref="B6:B8"/>
    <mergeCell ref="C6:C8"/>
  </mergeCells>
  <printOptions horizontalCentered="1"/>
  <pageMargins left="0.1968503937007874" right="0" top="0.7874015748031497" bottom="0.5905511811023623" header="0.3937007874015748" footer="0.3937007874015748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M31"/>
  <sheetViews>
    <sheetView zoomScale="90" zoomScaleNormal="90" zoomScalePageLayoutView="0" workbookViewId="0" topLeftCell="A1">
      <selection activeCell="P6" sqref="M6:P7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6.28125" style="0" customWidth="1"/>
    <col min="4" max="4" width="13.7109375" style="0" customWidth="1"/>
    <col min="5" max="5" width="32.00390625" style="0" customWidth="1"/>
    <col min="6" max="6" width="18.28125" style="33" customWidth="1"/>
    <col min="7" max="7" width="19.8515625" style="0" customWidth="1"/>
    <col min="8" max="8" width="7.7109375" style="0" customWidth="1"/>
    <col min="9" max="9" width="16.421875" style="0" bestFit="1" customWidth="1"/>
    <col min="10" max="10" width="15.28125" style="0" customWidth="1"/>
    <col min="11" max="11" width="9.421875" style="0" customWidth="1"/>
    <col min="12" max="12" width="12.8515625" style="0" bestFit="1" customWidth="1"/>
    <col min="13" max="13" width="13.7109375" style="0" bestFit="1" customWidth="1"/>
  </cols>
  <sheetData>
    <row r="1" spans="2:11" ht="39" customHeight="1">
      <c r="B1" s="231" t="s">
        <v>91</v>
      </c>
      <c r="C1" s="232"/>
      <c r="D1" s="232"/>
      <c r="E1" s="232"/>
      <c r="F1" s="232"/>
      <c r="G1" s="232"/>
      <c r="H1" s="232"/>
      <c r="I1" s="232"/>
      <c r="J1" s="232"/>
      <c r="K1" s="232"/>
    </row>
    <row r="2" spans="2:11" ht="39" customHeight="1">
      <c r="B2" s="113"/>
      <c r="C2" s="11"/>
      <c r="D2" s="11"/>
      <c r="E2" s="11"/>
      <c r="F2" s="11"/>
      <c r="G2" s="11"/>
      <c r="H2" s="11"/>
      <c r="I2" s="11"/>
      <c r="J2" s="11"/>
      <c r="K2" s="141"/>
    </row>
    <row r="3" spans="2:11" ht="39" customHeight="1">
      <c r="B3" s="113"/>
      <c r="C3" s="11"/>
      <c r="D3" s="11"/>
      <c r="E3" s="11"/>
      <c r="F3" s="11"/>
      <c r="G3" s="11"/>
      <c r="H3" s="11"/>
      <c r="I3" s="11"/>
      <c r="J3" s="11"/>
      <c r="K3" s="141"/>
    </row>
    <row r="4" spans="2:11" ht="52.5" customHeight="1">
      <c r="B4" s="233" t="s">
        <v>102</v>
      </c>
      <c r="C4" s="234"/>
      <c r="D4" s="234"/>
      <c r="E4" s="234"/>
      <c r="F4" s="234"/>
      <c r="G4" s="234"/>
      <c r="H4" s="234"/>
      <c r="I4" s="234"/>
      <c r="J4" s="234"/>
      <c r="K4" s="235"/>
    </row>
    <row r="5" spans="2:11" ht="59.25" customHeight="1">
      <c r="B5" s="225" t="s">
        <v>35</v>
      </c>
      <c r="C5" s="225" t="s">
        <v>36</v>
      </c>
      <c r="D5" s="225" t="s">
        <v>37</v>
      </c>
      <c r="E5" s="225" t="s">
        <v>38</v>
      </c>
      <c r="F5" s="225" t="s">
        <v>39</v>
      </c>
      <c r="G5" s="225" t="s">
        <v>40</v>
      </c>
      <c r="H5" s="146"/>
      <c r="I5" s="146"/>
      <c r="J5" s="229" t="s">
        <v>45</v>
      </c>
      <c r="K5" s="230"/>
    </row>
    <row r="6" spans="2:11" ht="24.75" customHeight="1">
      <c r="B6" s="228"/>
      <c r="C6" s="228"/>
      <c r="D6" s="228"/>
      <c r="E6" s="228"/>
      <c r="F6" s="228"/>
      <c r="G6" s="228"/>
      <c r="H6" s="225" t="s">
        <v>41</v>
      </c>
      <c r="I6" s="225" t="s">
        <v>42</v>
      </c>
      <c r="J6" s="225" t="s">
        <v>43</v>
      </c>
      <c r="K6" s="225" t="s">
        <v>44</v>
      </c>
    </row>
    <row r="7" spans="2:11" ht="22.5" customHeight="1">
      <c r="B7" s="147"/>
      <c r="C7" s="147"/>
      <c r="D7" s="147"/>
      <c r="E7" s="147"/>
      <c r="F7" s="148"/>
      <c r="G7" s="147"/>
      <c r="H7" s="226"/>
      <c r="I7" s="226"/>
      <c r="J7" s="226"/>
      <c r="K7" s="226"/>
    </row>
    <row r="8" spans="2:11" ht="12" customHeight="1">
      <c r="B8" s="18"/>
      <c r="C8" s="22"/>
      <c r="D8" s="34"/>
      <c r="E8" s="20"/>
      <c r="F8" s="22"/>
      <c r="G8" s="21"/>
      <c r="H8" s="18"/>
      <c r="I8" s="24"/>
      <c r="J8" s="21"/>
      <c r="K8" s="19"/>
    </row>
    <row r="9" spans="2:11" ht="12.75">
      <c r="B9" s="18"/>
      <c r="C9" s="22"/>
      <c r="D9" s="34"/>
      <c r="E9" s="20"/>
      <c r="F9" s="22"/>
      <c r="G9" s="21"/>
      <c r="H9" s="18"/>
      <c r="I9" s="24"/>
      <c r="J9" s="21"/>
      <c r="K9" s="19"/>
    </row>
    <row r="10" spans="2:11" ht="63" customHeight="1" hidden="1">
      <c r="B10" s="18" t="s">
        <v>27</v>
      </c>
      <c r="C10" s="22">
        <v>20</v>
      </c>
      <c r="D10" s="34" t="s">
        <v>75</v>
      </c>
      <c r="E10" s="20" t="s">
        <v>26</v>
      </c>
      <c r="F10" s="22" t="s">
        <v>1</v>
      </c>
      <c r="G10" s="151">
        <v>1025598382</v>
      </c>
      <c r="H10" s="18" t="s">
        <v>2</v>
      </c>
      <c r="I10" s="24"/>
      <c r="J10" s="21"/>
      <c r="K10" s="152"/>
    </row>
    <row r="11" spans="2:11" ht="14.25" customHeight="1" hidden="1">
      <c r="B11" s="18"/>
      <c r="C11" s="22"/>
      <c r="D11" s="34"/>
      <c r="E11" s="20"/>
      <c r="F11" s="22"/>
      <c r="G11" s="21"/>
      <c r="H11" s="18"/>
      <c r="I11" s="24"/>
      <c r="J11" s="21"/>
      <c r="K11" s="19"/>
    </row>
    <row r="12" spans="2:13" s="49" customFormat="1" ht="63" customHeight="1">
      <c r="B12" s="116" t="s">
        <v>34</v>
      </c>
      <c r="C12" s="117">
        <v>25</v>
      </c>
      <c r="D12" s="118" t="s">
        <v>97</v>
      </c>
      <c r="E12" s="119" t="s">
        <v>26</v>
      </c>
      <c r="F12" s="117" t="s">
        <v>1</v>
      </c>
      <c r="G12" s="24">
        <v>7244292839.82</v>
      </c>
      <c r="H12" s="116" t="s">
        <v>2</v>
      </c>
      <c r="I12" s="24">
        <v>688932871.83</v>
      </c>
      <c r="J12" s="24">
        <v>559099721.66</v>
      </c>
      <c r="K12" s="153">
        <f>+J12/G12</f>
        <v>0.07717795705148386</v>
      </c>
      <c r="M12" s="51"/>
    </row>
    <row r="13" spans="2:11" ht="14.25" customHeight="1">
      <c r="B13" s="18"/>
      <c r="C13" s="22"/>
      <c r="D13" s="34"/>
      <c r="E13" s="20"/>
      <c r="F13" s="22"/>
      <c r="G13" s="21"/>
      <c r="H13" s="18"/>
      <c r="I13" s="24"/>
      <c r="J13" s="21"/>
      <c r="K13" s="19"/>
    </row>
    <row r="14" spans="2:11" ht="63" customHeight="1">
      <c r="B14" s="18" t="s">
        <v>34</v>
      </c>
      <c r="C14" s="22">
        <v>20</v>
      </c>
      <c r="D14" s="34" t="s">
        <v>72</v>
      </c>
      <c r="E14" s="20" t="s">
        <v>26</v>
      </c>
      <c r="F14" s="22" t="s">
        <v>11</v>
      </c>
      <c r="G14" s="21">
        <v>2181283848.55</v>
      </c>
      <c r="H14" s="18" t="s">
        <v>2</v>
      </c>
      <c r="I14" s="21">
        <v>218949532</v>
      </c>
      <c r="J14" s="21">
        <v>171855006.1</v>
      </c>
      <c r="K14" s="152">
        <f>+J14/G14</f>
        <v>0.07878617274603666</v>
      </c>
    </row>
    <row r="15" spans="2:11" ht="14.25" customHeight="1">
      <c r="B15" s="18"/>
      <c r="C15" s="22"/>
      <c r="D15" s="34"/>
      <c r="E15" s="20"/>
      <c r="F15" s="22"/>
      <c r="G15" s="21"/>
      <c r="H15" s="18"/>
      <c r="I15" s="24"/>
      <c r="J15" s="21"/>
      <c r="K15" s="19"/>
    </row>
    <row r="16" spans="2:11" ht="63" customHeight="1">
      <c r="B16" s="18" t="s">
        <v>34</v>
      </c>
      <c r="C16" s="22">
        <v>15</v>
      </c>
      <c r="D16" s="34" t="s">
        <v>73</v>
      </c>
      <c r="E16" s="20" t="s">
        <v>26</v>
      </c>
      <c r="F16" s="22" t="s">
        <v>32</v>
      </c>
      <c r="G16" s="21">
        <v>1250000000</v>
      </c>
      <c r="H16" s="18" t="s">
        <v>2</v>
      </c>
      <c r="I16" s="21">
        <v>77014740.21</v>
      </c>
      <c r="J16" s="21">
        <v>67923497.09</v>
      </c>
      <c r="K16" s="152">
        <f>+J16/G16</f>
        <v>0.054338797672000005</v>
      </c>
    </row>
    <row r="17" spans="2:11" ht="12.75">
      <c r="B17" s="18"/>
      <c r="C17" s="22"/>
      <c r="D17" s="34"/>
      <c r="E17" s="20"/>
      <c r="F17" s="22"/>
      <c r="G17" s="21"/>
      <c r="H17" s="18"/>
      <c r="I17" s="21"/>
      <c r="J17" s="21"/>
      <c r="K17" s="19"/>
    </row>
    <row r="18" spans="2:11" ht="12.75">
      <c r="B18" s="18"/>
      <c r="C18" s="22"/>
      <c r="D18" s="34"/>
      <c r="E18" s="20"/>
      <c r="F18" s="22"/>
      <c r="G18" s="21"/>
      <c r="H18" s="18"/>
      <c r="I18" s="21"/>
      <c r="J18" s="21"/>
      <c r="K18" s="19"/>
    </row>
    <row r="19" spans="2:11" ht="63" customHeight="1">
      <c r="B19" s="18" t="s">
        <v>34</v>
      </c>
      <c r="C19" s="22">
        <v>20</v>
      </c>
      <c r="D19" s="34" t="s">
        <v>98</v>
      </c>
      <c r="E19" s="20" t="s">
        <v>26</v>
      </c>
      <c r="F19" s="22" t="s">
        <v>33</v>
      </c>
      <c r="G19" s="21">
        <v>1000000000</v>
      </c>
      <c r="H19" s="18" t="s">
        <v>2</v>
      </c>
      <c r="I19" s="21">
        <v>88515392.96</v>
      </c>
      <c r="J19" s="21">
        <v>72295927.63000001</v>
      </c>
      <c r="K19" s="152">
        <f>+J19/G19</f>
        <v>0.07229592763</v>
      </c>
    </row>
    <row r="20" spans="2:11" ht="12.75">
      <c r="B20" s="18"/>
      <c r="C20" s="22"/>
      <c r="D20" s="34"/>
      <c r="E20" s="20"/>
      <c r="F20" s="22"/>
      <c r="G20" s="21"/>
      <c r="H20" s="18"/>
      <c r="I20" s="24"/>
      <c r="J20" s="21"/>
      <c r="K20" s="19"/>
    </row>
    <row r="21" spans="2:11" ht="12.75">
      <c r="B21" s="8"/>
      <c r="C21" s="8"/>
      <c r="D21" s="8"/>
      <c r="E21" s="8"/>
      <c r="F21" s="112"/>
      <c r="G21" s="8"/>
      <c r="H21" s="8"/>
      <c r="I21" s="8"/>
      <c r="J21" s="8"/>
      <c r="K21" s="8"/>
    </row>
    <row r="22" ht="12.75">
      <c r="K22" s="9"/>
    </row>
    <row r="23" spans="2:11" ht="15" customHeight="1">
      <c r="B23" s="227"/>
      <c r="C23" s="227"/>
      <c r="D23" s="227"/>
      <c r="E23" s="227"/>
      <c r="F23" s="227"/>
      <c r="G23" s="227"/>
      <c r="H23" s="227"/>
      <c r="I23" s="227"/>
      <c r="J23" s="227"/>
      <c r="K23" s="10"/>
    </row>
    <row r="24" spans="4:5" ht="20.25" customHeight="1">
      <c r="D24" s="224"/>
      <c r="E24" s="224"/>
    </row>
    <row r="26" spans="9:10" ht="12.75">
      <c r="I26" s="13"/>
      <c r="J26" s="13"/>
    </row>
    <row r="27" spans="9:10" ht="12.75">
      <c r="I27" s="13"/>
      <c r="J27" s="13"/>
    </row>
    <row r="29" spans="9:10" ht="12.75">
      <c r="I29" s="13"/>
      <c r="J29" s="13"/>
    </row>
    <row r="31" ht="12.75">
      <c r="J31" s="5"/>
    </row>
  </sheetData>
  <sheetProtection/>
  <mergeCells count="15">
    <mergeCell ref="B1:K1"/>
    <mergeCell ref="B4:K4"/>
    <mergeCell ref="B5:B6"/>
    <mergeCell ref="C5:C6"/>
    <mergeCell ref="D5:D6"/>
    <mergeCell ref="D24:E24"/>
    <mergeCell ref="H6:H7"/>
    <mergeCell ref="I6:I7"/>
    <mergeCell ref="K6:K7"/>
    <mergeCell ref="B23:J23"/>
    <mergeCell ref="E5:E6"/>
    <mergeCell ref="F5:F6"/>
    <mergeCell ref="J6:J7"/>
    <mergeCell ref="G5:G6"/>
    <mergeCell ref="J5:K5"/>
  </mergeCells>
  <printOptions/>
  <pageMargins left="1.968503937007874" right="0" top="0.5905511811023623" bottom="0.5905511811023623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6"/>
  <sheetViews>
    <sheetView tabSelected="1" zoomScale="75" zoomScaleNormal="75" zoomScalePageLayoutView="0" workbookViewId="0" topLeftCell="A17">
      <selection activeCell="C38" sqref="C38:G38"/>
    </sheetView>
  </sheetViews>
  <sheetFormatPr defaultColWidth="11.421875" defaultRowHeight="12.75"/>
  <cols>
    <col min="1" max="1" width="4.140625" style="0" customWidth="1"/>
    <col min="2" max="2" width="0.9921875" style="0" customWidth="1"/>
    <col min="3" max="3" width="40.28125" style="0" customWidth="1"/>
    <col min="4" max="4" width="22.00390625" style="0" customWidth="1"/>
    <col min="5" max="5" width="8.00390625" style="161" customWidth="1"/>
    <col min="6" max="6" width="28.00390625" style="0" customWidth="1"/>
    <col min="7" max="7" width="23.8515625" style="0" customWidth="1"/>
    <col min="8" max="8" width="7.7109375" style="2" customWidth="1"/>
    <col min="9" max="9" width="17.7109375" style="0" customWidth="1"/>
    <col min="10" max="10" width="19.00390625" style="0" customWidth="1"/>
    <col min="11" max="11" width="19.421875" style="0" bestFit="1" customWidth="1"/>
    <col min="12" max="12" width="19.7109375" style="0" bestFit="1" customWidth="1"/>
    <col min="13" max="13" width="24.7109375" style="0" customWidth="1"/>
    <col min="14" max="14" width="25.57421875" style="0" customWidth="1"/>
  </cols>
  <sheetData>
    <row r="1" spans="3:8" ht="17.25" customHeight="1">
      <c r="C1" s="232"/>
      <c r="D1" s="232"/>
      <c r="E1" s="259"/>
      <c r="F1" s="259"/>
      <c r="G1" s="259"/>
      <c r="H1" s="12"/>
    </row>
    <row r="2" spans="3:8" ht="18.75" customHeight="1">
      <c r="C2" s="215" t="s">
        <v>91</v>
      </c>
      <c r="D2" s="215"/>
      <c r="E2" s="215"/>
      <c r="F2" s="215"/>
      <c r="G2" s="215"/>
      <c r="H2" s="12"/>
    </row>
    <row r="3" spans="3:8" ht="22.5" customHeight="1">
      <c r="C3" s="11"/>
      <c r="D3" s="11"/>
      <c r="E3" s="12"/>
      <c r="F3" s="12"/>
      <c r="G3" s="12"/>
      <c r="H3" s="12"/>
    </row>
    <row r="4" spans="3:8" ht="22.5" customHeight="1">
      <c r="C4" s="11"/>
      <c r="D4" s="11"/>
      <c r="E4" s="12"/>
      <c r="F4" s="12"/>
      <c r="G4" s="12"/>
      <c r="H4" s="12"/>
    </row>
    <row r="5" spans="1:8" ht="67.5" customHeight="1">
      <c r="A5" s="115">
        <v>1</v>
      </c>
      <c r="B5" s="115" t="s">
        <v>51</v>
      </c>
      <c r="C5" s="243" t="s">
        <v>86</v>
      </c>
      <c r="D5" s="243"/>
      <c r="E5" s="243"/>
      <c r="F5" s="243"/>
      <c r="G5" s="243"/>
      <c r="H5" s="55"/>
    </row>
    <row r="6" spans="5:8" ht="25.5" customHeight="1">
      <c r="E6" s="4"/>
      <c r="F6" s="4"/>
      <c r="G6" s="4"/>
      <c r="H6" s="12"/>
    </row>
    <row r="7" spans="3:11" ht="19.5" customHeight="1">
      <c r="C7" s="260"/>
      <c r="D7" s="261"/>
      <c r="E7" s="262"/>
      <c r="F7" s="263" t="s">
        <v>74</v>
      </c>
      <c r="G7" s="264"/>
      <c r="H7" s="14"/>
      <c r="I7" s="107"/>
      <c r="J7" s="13"/>
      <c r="K7" s="13"/>
    </row>
    <row r="8" spans="3:13" ht="30" customHeight="1">
      <c r="C8" s="238" t="s">
        <v>93</v>
      </c>
      <c r="D8" s="239"/>
      <c r="E8" s="240"/>
      <c r="F8" s="159"/>
      <c r="G8" s="175">
        <v>13022620821.73</v>
      </c>
      <c r="H8" s="57"/>
      <c r="J8" s="32"/>
      <c r="M8" s="248"/>
    </row>
    <row r="9" spans="3:13" ht="24" customHeight="1" hidden="1">
      <c r="C9" s="238" t="s">
        <v>56</v>
      </c>
      <c r="D9" s="239"/>
      <c r="E9" s="240"/>
      <c r="F9" s="159"/>
      <c r="G9" s="175"/>
      <c r="H9" s="57"/>
      <c r="I9" s="107"/>
      <c r="J9" s="32"/>
      <c r="M9" s="248"/>
    </row>
    <row r="10" spans="3:10" ht="24" customHeight="1" hidden="1">
      <c r="C10" s="238" t="s">
        <v>47</v>
      </c>
      <c r="D10" s="239"/>
      <c r="E10" s="240"/>
      <c r="F10" s="159"/>
      <c r="G10" s="176"/>
      <c r="H10" s="59"/>
      <c r="I10" s="107"/>
      <c r="J10" s="5"/>
    </row>
    <row r="11" spans="3:10" ht="30" customHeight="1" hidden="1">
      <c r="C11" s="238" t="s">
        <v>49</v>
      </c>
      <c r="D11" s="239"/>
      <c r="E11" s="240"/>
      <c r="F11" s="159"/>
      <c r="G11" s="175"/>
      <c r="H11" s="57"/>
      <c r="J11" s="5"/>
    </row>
    <row r="12" spans="3:10" ht="24" customHeight="1" hidden="1">
      <c r="C12" s="238" t="s">
        <v>48</v>
      </c>
      <c r="D12" s="239"/>
      <c r="E12" s="240"/>
      <c r="F12" s="159"/>
      <c r="G12" s="176"/>
      <c r="H12" s="59"/>
      <c r="I12" s="107"/>
      <c r="J12" s="5">
        <f>14653842956.2-544999539.11-1893957647.84-978418026.16-99588800</f>
        <v>11136878943.09</v>
      </c>
    </row>
    <row r="13" spans="3:10" ht="30" customHeight="1" hidden="1">
      <c r="C13" s="238" t="s">
        <v>50</v>
      </c>
      <c r="D13" s="239"/>
      <c r="E13" s="240"/>
      <c r="F13" s="159"/>
      <c r="G13" s="175">
        <v>0</v>
      </c>
      <c r="H13" s="59"/>
      <c r="J13" s="5">
        <f>+J12+200000000+1100000000+1911896947.55</f>
        <v>14348775890.64</v>
      </c>
    </row>
    <row r="14" spans="3:10" ht="30" customHeight="1">
      <c r="C14" s="238" t="s">
        <v>46</v>
      </c>
      <c r="D14" s="239"/>
      <c r="E14" s="240"/>
      <c r="F14" s="159"/>
      <c r="G14" s="177">
        <v>5615164.15</v>
      </c>
      <c r="H14" s="59"/>
      <c r="J14" s="5"/>
    </row>
    <row r="15" spans="3:10" ht="30" customHeight="1">
      <c r="C15" s="238" t="s">
        <v>57</v>
      </c>
      <c r="D15" s="239"/>
      <c r="E15" s="240"/>
      <c r="F15" s="159"/>
      <c r="G15" s="175">
        <v>13017005657.58</v>
      </c>
      <c r="H15" s="59"/>
      <c r="I15" s="13"/>
      <c r="J15" s="181"/>
    </row>
    <row r="16" spans="3:13" ht="30" customHeight="1">
      <c r="C16" s="238" t="s">
        <v>47</v>
      </c>
      <c r="D16" s="239"/>
      <c r="E16" s="240"/>
      <c r="F16" s="159"/>
      <c r="G16" s="177">
        <v>28257828.38</v>
      </c>
      <c r="H16" s="59"/>
      <c r="J16" s="5"/>
      <c r="M16" s="5"/>
    </row>
    <row r="17" spans="3:13" ht="30" customHeight="1">
      <c r="C17" s="238" t="s">
        <v>49</v>
      </c>
      <c r="D17" s="239"/>
      <c r="E17" s="240"/>
      <c r="F17" s="159"/>
      <c r="G17" s="175">
        <v>12988747829.2</v>
      </c>
      <c r="H17" s="59"/>
      <c r="I17" s="13"/>
      <c r="J17" s="5"/>
      <c r="M17" s="5"/>
    </row>
    <row r="18" spans="3:13" ht="24" customHeight="1">
      <c r="C18" s="238" t="s">
        <v>48</v>
      </c>
      <c r="D18" s="239"/>
      <c r="E18" s="240"/>
      <c r="F18" s="159"/>
      <c r="G18" s="176">
        <v>5541295.63</v>
      </c>
      <c r="H18" s="59"/>
      <c r="I18" s="107"/>
      <c r="J18" s="5"/>
      <c r="L18" s="13"/>
      <c r="M18" s="5"/>
    </row>
    <row r="19" spans="3:14" ht="24" customHeight="1">
      <c r="C19" s="238" t="s">
        <v>50</v>
      </c>
      <c r="D19" s="239"/>
      <c r="E19" s="240"/>
      <c r="F19" s="159"/>
      <c r="G19" s="175">
        <v>12983206533.570002</v>
      </c>
      <c r="H19" s="59"/>
      <c r="I19" s="107"/>
      <c r="J19" s="169"/>
      <c r="K19" s="32"/>
      <c r="L19" s="32"/>
      <c r="M19" s="166">
        <f>SUM(M16:M18)</f>
        <v>0</v>
      </c>
      <c r="N19" s="32">
        <f>+G21-M19</f>
        <v>12980998383.920002</v>
      </c>
    </row>
    <row r="20" spans="3:12" ht="24" customHeight="1">
      <c r="C20" s="238" t="s">
        <v>81</v>
      </c>
      <c r="D20" s="239"/>
      <c r="E20" s="240"/>
      <c r="F20" s="159"/>
      <c r="G20" s="176">
        <v>2208149.65</v>
      </c>
      <c r="H20" s="59"/>
      <c r="I20" s="107"/>
      <c r="J20" s="5"/>
      <c r="L20" s="180"/>
    </row>
    <row r="21" spans="3:12" ht="30" customHeight="1">
      <c r="C21" s="238" t="s">
        <v>82</v>
      </c>
      <c r="D21" s="239"/>
      <c r="E21" s="240"/>
      <c r="F21" s="159"/>
      <c r="G21" s="175">
        <v>12980998383.920002</v>
      </c>
      <c r="H21" s="59"/>
      <c r="I21" s="13"/>
      <c r="J21" s="169"/>
      <c r="K21" s="13"/>
      <c r="L21" s="13"/>
    </row>
    <row r="22" spans="3:13" ht="57" customHeight="1">
      <c r="C22" s="245" t="s">
        <v>109</v>
      </c>
      <c r="D22" s="245"/>
      <c r="E22" s="246"/>
      <c r="F22" s="246"/>
      <c r="G22" s="246"/>
      <c r="I22" s="182"/>
      <c r="J22" s="32"/>
      <c r="K22" s="5"/>
      <c r="L22" s="32"/>
      <c r="M22" s="165"/>
    </row>
    <row r="23" spans="3:7" ht="15.75" customHeight="1">
      <c r="C23" s="111"/>
      <c r="D23" s="111"/>
      <c r="E23" s="111"/>
      <c r="F23" s="111"/>
      <c r="G23" s="111"/>
    </row>
    <row r="24" spans="1:13" ht="68.25" customHeight="1">
      <c r="A24" s="115">
        <v>2</v>
      </c>
      <c r="B24" s="115" t="s">
        <v>51</v>
      </c>
      <c r="C24" s="243" t="s">
        <v>70</v>
      </c>
      <c r="D24" s="243"/>
      <c r="E24" s="244"/>
      <c r="F24" s="244"/>
      <c r="G24" s="244"/>
      <c r="H24" s="55"/>
      <c r="J24" s="5"/>
      <c r="M24" s="32"/>
    </row>
    <row r="25" spans="3:8" ht="12" customHeight="1">
      <c r="C25" s="3"/>
      <c r="D25" s="3"/>
      <c r="E25" s="4"/>
      <c r="F25" s="4"/>
      <c r="G25" s="4"/>
      <c r="H25" s="12"/>
    </row>
    <row r="26" spans="1:13" ht="39.75" customHeight="1">
      <c r="A26" s="115"/>
      <c r="B26" s="115"/>
      <c r="C26" s="1"/>
      <c r="D26" s="249" t="s">
        <v>94</v>
      </c>
      <c r="E26" s="250"/>
      <c r="F26" s="249" t="s">
        <v>105</v>
      </c>
      <c r="G26" s="250"/>
      <c r="H26" s="60"/>
      <c r="I26" s="178"/>
      <c r="M26" s="13"/>
    </row>
    <row r="27" spans="3:10" ht="26.25" customHeight="1">
      <c r="C27" s="171" t="s">
        <v>55</v>
      </c>
      <c r="D27" s="251">
        <v>336352251000</v>
      </c>
      <c r="E27" s="252"/>
      <c r="F27" s="251">
        <v>336352251000</v>
      </c>
      <c r="G27" s="252"/>
      <c r="H27" s="64" t="s">
        <v>23</v>
      </c>
      <c r="I27" s="2"/>
      <c r="J27" s="2"/>
    </row>
    <row r="28" spans="3:13" ht="21.75" customHeight="1">
      <c r="C28" s="114" t="s">
        <v>54</v>
      </c>
      <c r="D28" s="265">
        <v>13022620821.73</v>
      </c>
      <c r="E28" s="266"/>
      <c r="F28" s="251">
        <v>12781142909.02</v>
      </c>
      <c r="G28" s="252"/>
      <c r="H28" s="58"/>
      <c r="I28" s="187"/>
      <c r="J28" s="188"/>
      <c r="M28" s="53"/>
    </row>
    <row r="29" spans="3:10" ht="21.75" customHeight="1">
      <c r="C29" s="114" t="s">
        <v>53</v>
      </c>
      <c r="D29" s="253">
        <v>0.03871721025506084</v>
      </c>
      <c r="E29" s="254"/>
      <c r="F29" s="163">
        <v>0.03799927864618335</v>
      </c>
      <c r="G29" s="164"/>
      <c r="H29" s="63"/>
      <c r="I29" s="16"/>
      <c r="J29" s="6"/>
    </row>
    <row r="30" spans="3:10" ht="22.5" customHeight="1">
      <c r="C30" s="247" t="s">
        <v>95</v>
      </c>
      <c r="D30" s="247"/>
      <c r="E30" s="247"/>
      <c r="F30" s="158"/>
      <c r="G30" s="15"/>
      <c r="H30" s="15"/>
      <c r="I30" s="16"/>
      <c r="J30" s="6"/>
    </row>
    <row r="31" spans="3:14" ht="26.25" customHeight="1">
      <c r="C31" s="17"/>
      <c r="D31" s="17"/>
      <c r="E31" s="160"/>
      <c r="F31" s="16"/>
      <c r="G31" s="6"/>
      <c r="H31" s="6"/>
      <c r="I31" s="2"/>
      <c r="J31" s="2"/>
      <c r="M31" s="46"/>
      <c r="N31" s="2"/>
    </row>
    <row r="32" spans="1:10" ht="59.25" customHeight="1">
      <c r="A32" s="115">
        <v>3</v>
      </c>
      <c r="B32" s="115" t="s">
        <v>51</v>
      </c>
      <c r="C32" s="243" t="s">
        <v>71</v>
      </c>
      <c r="D32" s="243"/>
      <c r="E32" s="244"/>
      <c r="F32" s="244"/>
      <c r="G32" s="244"/>
      <c r="H32" s="55"/>
      <c r="I32" s="2"/>
      <c r="J32" s="189"/>
    </row>
    <row r="33" ht="18" customHeight="1"/>
    <row r="34" spans="3:13" ht="38.25" customHeight="1">
      <c r="C34" s="1"/>
      <c r="D34" s="249" t="s">
        <v>94</v>
      </c>
      <c r="E34" s="250"/>
      <c r="F34" s="249" t="s">
        <v>105</v>
      </c>
      <c r="G34" s="250"/>
      <c r="H34" s="60"/>
      <c r="M34" s="5"/>
    </row>
    <row r="35" spans="3:13" ht="21" customHeight="1">
      <c r="C35" s="170" t="s">
        <v>52</v>
      </c>
      <c r="D35" s="255">
        <v>6142375048.74</v>
      </c>
      <c r="E35" s="256"/>
      <c r="F35" s="251">
        <v>7713876655.08</v>
      </c>
      <c r="G35" s="252"/>
      <c r="H35" s="64" t="s">
        <v>23</v>
      </c>
      <c r="I35" s="56"/>
      <c r="J35" s="23"/>
      <c r="L35" s="5"/>
      <c r="M35" s="107"/>
    </row>
    <row r="36" spans="3:10" ht="22.5" customHeight="1">
      <c r="C36" s="114" t="s">
        <v>54</v>
      </c>
      <c r="D36" s="257">
        <v>13022620821.73</v>
      </c>
      <c r="E36" s="258"/>
      <c r="F36" s="251">
        <v>12781142909.02</v>
      </c>
      <c r="G36" s="252"/>
      <c r="H36" s="61"/>
      <c r="I36" s="2"/>
      <c r="J36" s="2"/>
    </row>
    <row r="37" spans="3:10" ht="25.5" customHeight="1">
      <c r="C37" s="114" t="s">
        <v>53</v>
      </c>
      <c r="D37" s="253">
        <v>2.120127917685743</v>
      </c>
      <c r="E37" s="254"/>
      <c r="F37" s="253">
        <v>1.6569026807815153</v>
      </c>
      <c r="G37" s="254"/>
      <c r="H37" s="15"/>
      <c r="I37" s="2"/>
      <c r="J37" s="2"/>
    </row>
    <row r="38" spans="3:10" ht="39.75" customHeight="1">
      <c r="C38" s="241" t="str">
        <f>'ingresos propios'!B27</f>
        <v>Nota: Datos reales a agosto según oficio No.SH/SUBI/DI/080/2023,  enviado por la Dirección de Ingresos y datos estimados a septiembre según oficio No.  SH/SUBI/0036/2023, enviado por la Subsecretaría de Ingresos</v>
      </c>
      <c r="D38" s="241"/>
      <c r="E38" s="242"/>
      <c r="F38" s="242"/>
      <c r="G38" s="242"/>
      <c r="H38" s="62"/>
      <c r="I38" s="16"/>
      <c r="J38" s="16"/>
    </row>
    <row r="39" spans="3:10" ht="20.25" customHeight="1">
      <c r="C39" s="145"/>
      <c r="D39" s="145"/>
      <c r="E39" s="162"/>
      <c r="F39" s="145"/>
      <c r="G39" s="145"/>
      <c r="H39" s="62"/>
      <c r="I39" s="16"/>
      <c r="J39" s="16"/>
    </row>
    <row r="40" spans="3:10" ht="20.25" customHeight="1">
      <c r="C40" s="145"/>
      <c r="D40" s="145"/>
      <c r="E40" s="162"/>
      <c r="F40" s="145"/>
      <c r="G40" s="145"/>
      <c r="H40" s="62"/>
      <c r="I40" s="16"/>
      <c r="J40" s="16"/>
    </row>
    <row r="41" ht="18.75" customHeight="1">
      <c r="L41" s="13"/>
    </row>
    <row r="42" ht="24.75" customHeight="1">
      <c r="L42" s="13"/>
    </row>
    <row r="43" spans="6:7" ht="15.75" customHeight="1">
      <c r="F43" s="2"/>
      <c r="G43" s="2"/>
    </row>
    <row r="44" spans="3:12" ht="12.75">
      <c r="C44" s="65" t="s">
        <v>80</v>
      </c>
      <c r="D44" s="7"/>
      <c r="F44" s="224" t="s">
        <v>84</v>
      </c>
      <c r="G44" s="224"/>
      <c r="H44" s="7"/>
      <c r="L44" s="13"/>
    </row>
    <row r="45" spans="3:8" ht="64.5" customHeight="1">
      <c r="C45" s="54" t="s">
        <v>79</v>
      </c>
      <c r="D45" s="54"/>
      <c r="F45" s="236" t="s">
        <v>96</v>
      </c>
      <c r="G45" s="237"/>
      <c r="H45" s="237"/>
    </row>
    <row r="46" ht="15.75" customHeight="1"/>
    <row r="50" ht="12.75">
      <c r="G50" s="7"/>
    </row>
    <row r="51" ht="12.75">
      <c r="G51" s="54"/>
    </row>
    <row r="52" ht="12.75">
      <c r="G52" s="2"/>
    </row>
    <row r="53" ht="12.75">
      <c r="G53" s="2"/>
    </row>
    <row r="54" ht="12.75">
      <c r="G54" s="2"/>
    </row>
    <row r="55" ht="12.75">
      <c r="G55" s="7"/>
    </row>
    <row r="56" ht="12.75">
      <c r="G56" s="54"/>
    </row>
  </sheetData>
  <sheetProtection/>
  <mergeCells count="42">
    <mergeCell ref="F28:G28"/>
    <mergeCell ref="D27:E27"/>
    <mergeCell ref="D28:E28"/>
    <mergeCell ref="D29:E29"/>
    <mergeCell ref="F35:G35"/>
    <mergeCell ref="F36:G36"/>
    <mergeCell ref="F37:G37"/>
    <mergeCell ref="D35:E35"/>
    <mergeCell ref="D36:E36"/>
    <mergeCell ref="D37:E37"/>
    <mergeCell ref="C1:G1"/>
    <mergeCell ref="C5:G5"/>
    <mergeCell ref="C7:E7"/>
    <mergeCell ref="C8:E8"/>
    <mergeCell ref="C2:G2"/>
    <mergeCell ref="F7:G7"/>
    <mergeCell ref="C24:G24"/>
    <mergeCell ref="D34:E34"/>
    <mergeCell ref="F34:G34"/>
    <mergeCell ref="D26:E26"/>
    <mergeCell ref="F26:G26"/>
    <mergeCell ref="C15:E15"/>
    <mergeCell ref="C16:E16"/>
    <mergeCell ref="C17:E17"/>
    <mergeCell ref="C21:E21"/>
    <mergeCell ref="F27:G27"/>
    <mergeCell ref="M8:M9"/>
    <mergeCell ref="C9:E9"/>
    <mergeCell ref="C12:E12"/>
    <mergeCell ref="C10:E10"/>
    <mergeCell ref="C11:E11"/>
    <mergeCell ref="C18:E18"/>
    <mergeCell ref="F44:G44"/>
    <mergeCell ref="F45:H45"/>
    <mergeCell ref="C14:E14"/>
    <mergeCell ref="C19:E19"/>
    <mergeCell ref="C20:E20"/>
    <mergeCell ref="C13:E13"/>
    <mergeCell ref="C38:G38"/>
    <mergeCell ref="C32:G32"/>
    <mergeCell ref="C22:G22"/>
    <mergeCell ref="C30:E30"/>
  </mergeCells>
  <printOptions horizontalCentered="1"/>
  <pageMargins left="1.3779527559055118" right="0.7874015748031497" top="0.1968503937007874" bottom="0" header="0" footer="0"/>
  <pageSetup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zoomScalePageLayoutView="0" workbookViewId="0" topLeftCell="A10">
      <selection activeCell="B27" sqref="B27:C27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34.421875" style="0" customWidth="1"/>
    <col min="4" max="4" width="6.00390625" style="0" customWidth="1"/>
    <col min="5" max="6" width="16.57421875" style="0" bestFit="1" customWidth="1"/>
    <col min="7" max="7" width="16.421875" style="0" customWidth="1"/>
  </cols>
  <sheetData>
    <row r="1" spans="2:3" ht="25.5" customHeight="1">
      <c r="B1" s="232"/>
      <c r="C1" s="232"/>
    </row>
    <row r="2" spans="2:3" ht="12.75">
      <c r="B2" s="268"/>
      <c r="C2" s="268"/>
    </row>
    <row r="5" spans="2:3" ht="41.25" customHeight="1">
      <c r="B5" s="233" t="s">
        <v>90</v>
      </c>
      <c r="C5" s="235"/>
    </row>
    <row r="6" spans="2:3" ht="33.75" customHeight="1">
      <c r="B6" s="27" t="s">
        <v>9</v>
      </c>
      <c r="C6" s="27" t="s">
        <v>0</v>
      </c>
    </row>
    <row r="7" spans="2:7" ht="22.5" customHeight="1">
      <c r="B7" s="25" t="s">
        <v>4</v>
      </c>
      <c r="C7" s="26">
        <v>2043741102.82</v>
      </c>
      <c r="F7" s="13"/>
      <c r="G7" s="13"/>
    </row>
    <row r="8" spans="2:7" ht="20.25" customHeight="1">
      <c r="B8" s="18" t="s">
        <v>5</v>
      </c>
      <c r="C8" s="21">
        <v>0</v>
      </c>
      <c r="D8" s="13"/>
      <c r="F8" s="13"/>
      <c r="G8" s="13"/>
    </row>
    <row r="9" spans="2:7" ht="22.5" customHeight="1">
      <c r="B9" s="18" t="s">
        <v>6</v>
      </c>
      <c r="C9" s="21">
        <v>1902090310.36</v>
      </c>
      <c r="F9" s="13"/>
      <c r="G9" s="13"/>
    </row>
    <row r="10" spans="2:7" ht="36" customHeight="1">
      <c r="B10" s="18" t="s">
        <v>7</v>
      </c>
      <c r="C10" s="21">
        <v>806147522.4</v>
      </c>
      <c r="D10" s="13"/>
      <c r="F10" s="13"/>
      <c r="G10" s="13"/>
    </row>
    <row r="11" spans="2:7" ht="23.25" customHeight="1">
      <c r="B11" s="18" t="s">
        <v>8</v>
      </c>
      <c r="C11" s="21">
        <v>1250472576.01</v>
      </c>
      <c r="F11" s="13"/>
      <c r="G11" s="13"/>
    </row>
    <row r="12" spans="2:7" ht="26.25" customHeight="1">
      <c r="B12" s="29" t="s">
        <v>10</v>
      </c>
      <c r="C12" s="21">
        <v>139923537.15</v>
      </c>
      <c r="F12" s="13"/>
      <c r="G12" s="13"/>
    </row>
    <row r="13" spans="2:3" ht="26.25" customHeight="1">
      <c r="B13" s="30" t="s">
        <v>3</v>
      </c>
      <c r="C13" s="28">
        <f>SUM(C7:C12)</f>
        <v>6142375048.74</v>
      </c>
    </row>
    <row r="17" ht="15" customHeight="1">
      <c r="J17" s="31"/>
    </row>
    <row r="18" spans="2:10" ht="43.5" customHeight="1">
      <c r="B18" s="233" t="s">
        <v>99</v>
      </c>
      <c r="C18" s="235"/>
      <c r="F18" s="173" t="s">
        <v>87</v>
      </c>
      <c r="G18" s="5"/>
      <c r="J18" s="31"/>
    </row>
    <row r="19" spans="2:10" ht="26.25" customHeight="1">
      <c r="B19" s="27" t="s">
        <v>9</v>
      </c>
      <c r="C19" s="27" t="s">
        <v>0</v>
      </c>
      <c r="E19" s="184" t="s">
        <v>106</v>
      </c>
      <c r="F19" s="179" t="s">
        <v>107</v>
      </c>
      <c r="G19" s="5"/>
      <c r="I19" s="32"/>
      <c r="J19" s="31"/>
    </row>
    <row r="20" spans="2:7" ht="22.5" customHeight="1">
      <c r="B20" s="25" t="s">
        <v>4</v>
      </c>
      <c r="C20" s="26">
        <f aca="true" t="shared" si="0" ref="C20:C25">E20+F20</f>
        <v>4887444062</v>
      </c>
      <c r="E20" s="13">
        <v>4640781760</v>
      </c>
      <c r="F20" s="172">
        <v>246662302</v>
      </c>
      <c r="G20" s="5"/>
    </row>
    <row r="21" spans="2:7" ht="20.25" customHeight="1">
      <c r="B21" s="18" t="s">
        <v>5</v>
      </c>
      <c r="C21" s="26">
        <f t="shared" si="0"/>
        <v>0</v>
      </c>
      <c r="D21" s="13"/>
      <c r="E21" s="13"/>
      <c r="F21" s="173"/>
      <c r="G21" s="5"/>
    </row>
    <row r="22" spans="2:7" ht="22.5" customHeight="1">
      <c r="B22" s="18" t="s">
        <v>6</v>
      </c>
      <c r="C22" s="26">
        <f t="shared" si="0"/>
        <v>1584853404</v>
      </c>
      <c r="E22" s="13">
        <v>1496395571</v>
      </c>
      <c r="F22" s="174">
        <v>88457833</v>
      </c>
      <c r="G22" s="5"/>
    </row>
    <row r="23" spans="2:7" ht="36" customHeight="1">
      <c r="B23" s="18" t="s">
        <v>7</v>
      </c>
      <c r="C23" s="26">
        <f t="shared" si="0"/>
        <v>801852557.51</v>
      </c>
      <c r="D23" s="13"/>
      <c r="E23" s="13">
        <v>789389557.51</v>
      </c>
      <c r="F23" s="172">
        <v>12463000</v>
      </c>
      <c r="G23" s="5"/>
    </row>
    <row r="24" spans="2:7" ht="23.25" customHeight="1">
      <c r="B24" s="18" t="s">
        <v>8</v>
      </c>
      <c r="C24" s="26">
        <f t="shared" si="0"/>
        <v>286614428.99</v>
      </c>
      <c r="E24" s="13">
        <v>273961479.99</v>
      </c>
      <c r="F24" s="174">
        <v>12652949</v>
      </c>
      <c r="G24" s="5"/>
    </row>
    <row r="25" spans="2:7" ht="26.25" customHeight="1">
      <c r="B25" s="29" t="s">
        <v>10</v>
      </c>
      <c r="C25" s="26">
        <f t="shared" si="0"/>
        <v>153112202.58</v>
      </c>
      <c r="E25" s="13">
        <v>136342100.58</v>
      </c>
      <c r="F25" s="174">
        <v>16770102</v>
      </c>
      <c r="G25" s="5"/>
    </row>
    <row r="26" spans="2:7" ht="26.25" customHeight="1">
      <c r="B26" s="30" t="s">
        <v>3</v>
      </c>
      <c r="C26" s="28">
        <f>SUM(C20:C25)</f>
        <v>7713876655.08</v>
      </c>
      <c r="E26" s="5"/>
      <c r="F26" s="5"/>
      <c r="G26" s="5"/>
    </row>
    <row r="27" spans="2:7" ht="36.75" customHeight="1">
      <c r="B27" s="269" t="s">
        <v>108</v>
      </c>
      <c r="C27" s="269"/>
      <c r="G27" s="5"/>
    </row>
    <row r="29" spans="2:3" ht="23.25" customHeight="1">
      <c r="B29" s="267"/>
      <c r="C29" s="267"/>
    </row>
    <row r="30" ht="12.75">
      <c r="F30" s="5"/>
    </row>
    <row r="31" ht="12.75">
      <c r="F31" s="5"/>
    </row>
    <row r="32" ht="12.75">
      <c r="F32" s="5"/>
    </row>
    <row r="33" spans="3:6" ht="12.75">
      <c r="C33" s="5"/>
      <c r="F33" s="5"/>
    </row>
    <row r="34" ht="12.75">
      <c r="F34" s="5"/>
    </row>
    <row r="35" spans="3:6" ht="12.75">
      <c r="C35" s="156"/>
      <c r="F35" s="5"/>
    </row>
    <row r="36" ht="12.75">
      <c r="F36" s="5"/>
    </row>
    <row r="37" spans="3:6" ht="12.75">
      <c r="C37" s="5"/>
      <c r="F37" s="5"/>
    </row>
    <row r="38" ht="12.75">
      <c r="F38" s="5"/>
    </row>
    <row r="39" spans="3:6" ht="12.75">
      <c r="C39" s="156"/>
      <c r="F39" s="5"/>
    </row>
    <row r="40" ht="12.75">
      <c r="F40" s="5"/>
    </row>
    <row r="41" ht="12.75">
      <c r="F41" s="5"/>
    </row>
    <row r="42" ht="12.75">
      <c r="F42" s="155"/>
    </row>
  </sheetData>
  <sheetProtection/>
  <mergeCells count="6">
    <mergeCell ref="B29:C29"/>
    <mergeCell ref="B18:C18"/>
    <mergeCell ref="B1:C1"/>
    <mergeCell ref="B2:C2"/>
    <mergeCell ref="B5:C5"/>
    <mergeCell ref="B27:C27"/>
  </mergeCells>
  <printOptions horizontalCentered="1"/>
  <pageMargins left="0.984251968503937" right="0" top="0.7874015748031497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2023-09-27T19:45:24Z</cp:lastPrinted>
  <dcterms:created xsi:type="dcterms:W3CDTF">2013-08-16T13:44:47Z</dcterms:created>
  <dcterms:modified xsi:type="dcterms:W3CDTF">2023-10-19T20:47:17Z</dcterms:modified>
  <cp:category/>
  <cp:version/>
  <cp:contentType/>
  <cp:contentStatus/>
</cp:coreProperties>
</file>